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 Aerts\Documents\Fietsen\Speedpedelec Evolutie\Speedfinder\"/>
    </mc:Choice>
  </mc:AlternateContent>
  <workbookProtection workbookAlgorithmName="SHA-512" workbookHashValue="Ovs+1ccXcT0953XlswkBNHsjcSxef9SMg1MhI+Ll2Cx8GWZ2B9K0GkUP1OZq/AcfwxKrCjWPmiBpsCbzjmafTg==" workbookSaltValue="+PCkH3l9dK4LJM5FNyoH7Q==" workbookSpinCount="100000" lockStructure="1"/>
  <bookViews>
    <workbookView xWindow="0" yWindow="0" windowWidth="28800" windowHeight="11835" activeTab="1"/>
  </bookViews>
  <sheets>
    <sheet name="Handleiding Speedfinder©" sheetId="2" r:id="rId1"/>
    <sheet name="Speedfinder©" sheetId="1" r:id="rId2"/>
  </sheets>
  <definedNames>
    <definedName name="_xlnm._FilterDatabase" localSheetId="1" hidden="1">'Speedfinder©'!$A$24:$K$176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7" i="1" l="1"/>
  <c r="I25" i="1" l="1"/>
  <c r="J25" i="1" s="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J26" i="1" l="1"/>
  <c r="K25" i="1"/>
  <c r="B10" i="1"/>
  <c r="J27" i="1" l="1"/>
  <c r="I7" i="1"/>
  <c r="I6" i="1"/>
  <c r="B2" i="1" l="1"/>
  <c r="H10" i="1"/>
  <c r="A25" i="1"/>
  <c r="K26" i="1"/>
  <c r="A26" i="1" l="1"/>
  <c r="K27" i="1" l="1"/>
  <c r="A27" i="1"/>
  <c r="J28" i="1"/>
  <c r="A28" i="1" l="1"/>
  <c r="K28" i="1"/>
  <c r="J29" i="1"/>
  <c r="K29" i="1" s="1"/>
  <c r="A29" i="1" l="1"/>
  <c r="J30" i="1"/>
  <c r="A30" i="1" l="1"/>
  <c r="K30" i="1"/>
  <c r="J31" i="1"/>
  <c r="A31" i="1" l="1"/>
  <c r="K31" i="1"/>
  <c r="J32" i="1"/>
  <c r="A32" i="1" l="1"/>
  <c r="K32" i="1"/>
  <c r="J33" i="1"/>
  <c r="J34" i="1" s="1"/>
  <c r="A34" i="1" l="1"/>
  <c r="K34" i="1"/>
  <c r="A33" i="1"/>
  <c r="K33" i="1"/>
  <c r="J35" i="1"/>
  <c r="K35" i="1" s="1"/>
  <c r="A35" i="1" l="1"/>
  <c r="J36" i="1"/>
  <c r="A36" i="1" l="1"/>
  <c r="K36" i="1"/>
  <c r="J37" i="1"/>
  <c r="A37" i="1" l="1"/>
  <c r="K37" i="1"/>
  <c r="J38" i="1"/>
  <c r="A38" i="1" l="1"/>
  <c r="K38" i="1"/>
  <c r="J39" i="1"/>
  <c r="A39" i="1" l="1"/>
  <c r="K39" i="1"/>
  <c r="J40" i="1"/>
  <c r="A40" i="1" l="1"/>
  <c r="K40" i="1"/>
  <c r="J41" i="1"/>
  <c r="A41" i="1" l="1"/>
  <c r="K41" i="1"/>
  <c r="J42" i="1"/>
  <c r="A42" i="1" l="1"/>
  <c r="K42" i="1"/>
  <c r="J43" i="1"/>
  <c r="A43" i="1" l="1"/>
  <c r="K43" i="1"/>
  <c r="J44" i="1"/>
  <c r="A44" i="1" l="1"/>
  <c r="K44" i="1"/>
  <c r="J45" i="1"/>
  <c r="A45" i="1" l="1"/>
  <c r="K45" i="1"/>
  <c r="J46" i="1"/>
  <c r="A46" i="1" l="1"/>
  <c r="K46" i="1"/>
  <c r="J47" i="1"/>
  <c r="A47" i="1" l="1"/>
  <c r="K47" i="1"/>
  <c r="J48" i="1"/>
  <c r="A48" i="1" l="1"/>
  <c r="K48" i="1"/>
  <c r="J49" i="1"/>
  <c r="A49" i="1" l="1"/>
  <c r="K49" i="1"/>
  <c r="J50" i="1"/>
  <c r="A50" i="1" l="1"/>
  <c r="K50" i="1"/>
  <c r="J51" i="1"/>
  <c r="A51" i="1" l="1"/>
  <c r="K51" i="1"/>
  <c r="J52" i="1"/>
  <c r="A52" i="1" l="1"/>
  <c r="K52" i="1"/>
  <c r="J53" i="1"/>
  <c r="A53" i="1" l="1"/>
  <c r="K53" i="1"/>
  <c r="J54" i="1"/>
  <c r="A54" i="1" l="1"/>
  <c r="K54" i="1"/>
  <c r="J55" i="1"/>
  <c r="A55" i="1" l="1"/>
  <c r="K55" i="1"/>
  <c r="J56" i="1"/>
  <c r="A56" i="1" l="1"/>
  <c r="K56" i="1"/>
  <c r="J57" i="1"/>
  <c r="A57" i="1" l="1"/>
  <c r="K57" i="1"/>
  <c r="J58" i="1"/>
  <c r="A58" i="1" l="1"/>
  <c r="K58" i="1"/>
  <c r="J59" i="1"/>
  <c r="A59" i="1" l="1"/>
  <c r="K59" i="1"/>
  <c r="J60" i="1"/>
  <c r="A60" i="1" l="1"/>
  <c r="K60" i="1"/>
  <c r="J61" i="1"/>
  <c r="A61" i="1" l="1"/>
  <c r="K61" i="1"/>
  <c r="J62" i="1"/>
  <c r="A62" i="1" l="1"/>
  <c r="K62" i="1"/>
  <c r="J63" i="1"/>
  <c r="A63" i="1" l="1"/>
  <c r="K63" i="1"/>
  <c r="J64" i="1"/>
  <c r="A64" i="1" l="1"/>
  <c r="K64" i="1"/>
  <c r="J65" i="1"/>
  <c r="A65" i="1" l="1"/>
  <c r="K65" i="1"/>
  <c r="J66" i="1"/>
  <c r="A66" i="1" l="1"/>
  <c r="K66" i="1"/>
  <c r="J67" i="1"/>
  <c r="A67" i="1" l="1"/>
  <c r="K67" i="1"/>
  <c r="J68" i="1"/>
  <c r="A68" i="1" l="1"/>
  <c r="K68" i="1"/>
  <c r="J69" i="1"/>
  <c r="A69" i="1" l="1"/>
  <c r="K69" i="1"/>
  <c r="J70" i="1"/>
  <c r="A70" i="1" l="1"/>
  <c r="K70" i="1"/>
  <c r="J71" i="1"/>
  <c r="A71" i="1" l="1"/>
  <c r="K71" i="1"/>
  <c r="J72" i="1"/>
  <c r="A72" i="1" l="1"/>
  <c r="K72" i="1"/>
  <c r="J73" i="1"/>
  <c r="A73" i="1" l="1"/>
  <c r="K73" i="1"/>
  <c r="J74" i="1"/>
  <c r="A74" i="1" l="1"/>
  <c r="K74" i="1"/>
  <c r="J75" i="1"/>
  <c r="A75" i="1" l="1"/>
  <c r="K75" i="1"/>
  <c r="J76" i="1"/>
  <c r="A76" i="1" l="1"/>
  <c r="K76" i="1"/>
  <c r="J77" i="1"/>
  <c r="A77" i="1" l="1"/>
  <c r="K77" i="1"/>
  <c r="J78" i="1"/>
  <c r="A78" i="1" l="1"/>
  <c r="K78" i="1"/>
  <c r="J79" i="1"/>
  <c r="A79" i="1" l="1"/>
  <c r="K79" i="1"/>
  <c r="J80" i="1"/>
  <c r="A80" i="1" l="1"/>
  <c r="K80" i="1"/>
  <c r="J81" i="1"/>
  <c r="A81" i="1" l="1"/>
  <c r="K81" i="1"/>
  <c r="J82" i="1"/>
  <c r="A82" i="1" l="1"/>
  <c r="K82" i="1"/>
  <c r="J83" i="1"/>
  <c r="A83" i="1" l="1"/>
  <c r="K83" i="1"/>
  <c r="J84" i="1"/>
  <c r="A84" i="1" l="1"/>
  <c r="K84" i="1"/>
  <c r="J85" i="1"/>
  <c r="A85" i="1" l="1"/>
  <c r="K85" i="1"/>
  <c r="J86" i="1"/>
  <c r="A86" i="1" l="1"/>
  <c r="K86" i="1"/>
  <c r="J87" i="1"/>
  <c r="A87" i="1" l="1"/>
  <c r="K87" i="1"/>
  <c r="J88" i="1"/>
  <c r="A88" i="1" l="1"/>
  <c r="K88" i="1"/>
  <c r="J89" i="1"/>
  <c r="A89" i="1" l="1"/>
  <c r="K89" i="1"/>
  <c r="J90" i="1"/>
  <c r="A90" i="1" l="1"/>
  <c r="K90" i="1"/>
  <c r="J91" i="1"/>
  <c r="A91" i="1" l="1"/>
  <c r="K91" i="1"/>
  <c r="J92" i="1"/>
  <c r="A92" i="1" l="1"/>
  <c r="K92" i="1"/>
  <c r="J93" i="1"/>
  <c r="A93" i="1" l="1"/>
  <c r="K93" i="1"/>
  <c r="J94" i="1"/>
  <c r="A94" i="1" l="1"/>
  <c r="K94" i="1"/>
  <c r="J95" i="1"/>
  <c r="A95" i="1" l="1"/>
  <c r="K95" i="1"/>
  <c r="J96" i="1"/>
  <c r="A96" i="1" l="1"/>
  <c r="K96" i="1"/>
  <c r="J97" i="1"/>
  <c r="A97" i="1" l="1"/>
  <c r="K97" i="1"/>
  <c r="J98" i="1"/>
  <c r="A98" i="1" l="1"/>
  <c r="K98" i="1"/>
  <c r="J99" i="1"/>
  <c r="A99" i="1" l="1"/>
  <c r="K99" i="1"/>
  <c r="J100" i="1"/>
  <c r="A100" i="1" l="1"/>
  <c r="K100" i="1"/>
  <c r="J101" i="1"/>
  <c r="A101" i="1" l="1"/>
  <c r="K101" i="1"/>
  <c r="J102" i="1"/>
  <c r="A102" i="1" l="1"/>
  <c r="K102" i="1"/>
  <c r="J103" i="1"/>
  <c r="A103" i="1" l="1"/>
  <c r="K103" i="1"/>
  <c r="J104" i="1"/>
  <c r="A104" i="1" l="1"/>
  <c r="K104" i="1"/>
  <c r="J105" i="1"/>
  <c r="A105" i="1" l="1"/>
  <c r="K105" i="1"/>
  <c r="J106" i="1"/>
  <c r="A106" i="1" l="1"/>
  <c r="K106" i="1"/>
  <c r="J107" i="1"/>
  <c r="A107" i="1" l="1"/>
  <c r="K107" i="1"/>
  <c r="J108" i="1"/>
  <c r="A108" i="1" l="1"/>
  <c r="K108" i="1"/>
  <c r="J109" i="1"/>
  <c r="A109" i="1" l="1"/>
  <c r="K109" i="1"/>
  <c r="J110" i="1"/>
  <c r="A110" i="1" l="1"/>
  <c r="K110" i="1"/>
  <c r="J111" i="1"/>
  <c r="A111" i="1" l="1"/>
  <c r="K111" i="1"/>
  <c r="J112" i="1"/>
  <c r="A112" i="1" l="1"/>
  <c r="K112" i="1"/>
  <c r="J113" i="1"/>
  <c r="A113" i="1" l="1"/>
  <c r="K113" i="1"/>
  <c r="J114" i="1"/>
  <c r="A114" i="1" l="1"/>
  <c r="K114" i="1"/>
  <c r="J115" i="1"/>
  <c r="A115" i="1" l="1"/>
  <c r="K115" i="1"/>
  <c r="J116" i="1"/>
  <c r="A116" i="1" l="1"/>
  <c r="K116" i="1"/>
  <c r="J117" i="1"/>
  <c r="A117" i="1" l="1"/>
  <c r="K117" i="1"/>
  <c r="J118" i="1"/>
  <c r="A118" i="1" l="1"/>
  <c r="K118" i="1"/>
  <c r="J119" i="1"/>
  <c r="A119" i="1" l="1"/>
  <c r="K119" i="1"/>
  <c r="J120" i="1"/>
  <c r="A120" i="1" l="1"/>
  <c r="K120" i="1"/>
  <c r="J121" i="1"/>
  <c r="A121" i="1" l="1"/>
  <c r="K121" i="1"/>
  <c r="J122" i="1"/>
  <c r="A122" i="1" l="1"/>
  <c r="K122" i="1"/>
  <c r="J123" i="1"/>
  <c r="A123" i="1" l="1"/>
  <c r="K123" i="1"/>
  <c r="J124" i="1"/>
  <c r="A124" i="1" l="1"/>
  <c r="K124" i="1"/>
  <c r="J125" i="1"/>
  <c r="A125" i="1" l="1"/>
  <c r="K125" i="1"/>
  <c r="J126" i="1"/>
  <c r="A126" i="1" l="1"/>
  <c r="K126" i="1"/>
  <c r="J127" i="1"/>
  <c r="A127" i="1" l="1"/>
  <c r="K127" i="1"/>
  <c r="J128" i="1"/>
  <c r="A128" i="1" l="1"/>
  <c r="K128" i="1"/>
  <c r="J129" i="1"/>
  <c r="A129" i="1" l="1"/>
  <c r="K129" i="1"/>
  <c r="J130" i="1"/>
  <c r="A130" i="1" l="1"/>
  <c r="K130" i="1"/>
  <c r="J131" i="1"/>
  <c r="A131" i="1" l="1"/>
  <c r="K131" i="1"/>
  <c r="J132" i="1"/>
  <c r="A132" i="1" l="1"/>
  <c r="K132" i="1"/>
  <c r="J133" i="1"/>
  <c r="A133" i="1" l="1"/>
  <c r="K133" i="1"/>
  <c r="J134" i="1"/>
  <c r="A134" i="1" l="1"/>
  <c r="K134" i="1"/>
  <c r="J135" i="1"/>
  <c r="A135" i="1" l="1"/>
  <c r="K135" i="1"/>
  <c r="J136" i="1"/>
  <c r="A136" i="1" l="1"/>
  <c r="K136" i="1"/>
  <c r="J137" i="1"/>
  <c r="A137" i="1" l="1"/>
  <c r="K137" i="1"/>
  <c r="J138" i="1"/>
  <c r="A138" i="1" l="1"/>
  <c r="K138" i="1"/>
  <c r="J139" i="1"/>
  <c r="A139" i="1" l="1"/>
  <c r="K139" i="1"/>
  <c r="J140" i="1"/>
  <c r="A140" i="1" l="1"/>
  <c r="K140" i="1"/>
  <c r="J141" i="1"/>
  <c r="A141" i="1" l="1"/>
  <c r="K141" i="1"/>
  <c r="J142" i="1"/>
  <c r="A142" i="1" l="1"/>
  <c r="K142" i="1"/>
  <c r="J143" i="1"/>
  <c r="A143" i="1" l="1"/>
  <c r="K143" i="1"/>
  <c r="J144" i="1"/>
  <c r="A144" i="1" l="1"/>
  <c r="K144" i="1"/>
  <c r="J145" i="1"/>
  <c r="A145" i="1" l="1"/>
  <c r="K145" i="1"/>
  <c r="J146" i="1"/>
  <c r="A146" i="1" l="1"/>
  <c r="K146" i="1"/>
  <c r="J147" i="1"/>
  <c r="A147" i="1" l="1"/>
  <c r="K147" i="1"/>
  <c r="J148" i="1"/>
  <c r="A148" i="1" l="1"/>
  <c r="K148" i="1"/>
  <c r="J149" i="1"/>
  <c r="A149" i="1" l="1"/>
  <c r="K149" i="1"/>
  <c r="J150" i="1"/>
  <c r="A150" i="1" l="1"/>
  <c r="K150" i="1"/>
  <c r="J151" i="1"/>
  <c r="A151" i="1" l="1"/>
  <c r="K151" i="1"/>
  <c r="J152" i="1"/>
  <c r="A152" i="1" l="1"/>
  <c r="K152" i="1"/>
  <c r="J153" i="1"/>
  <c r="A153" i="1" l="1"/>
  <c r="K153" i="1"/>
  <c r="J154" i="1"/>
  <c r="A154" i="1" l="1"/>
  <c r="K154" i="1"/>
  <c r="J155" i="1"/>
  <c r="A155" i="1" l="1"/>
  <c r="K155" i="1"/>
  <c r="J156" i="1"/>
  <c r="A156" i="1" l="1"/>
  <c r="K156" i="1"/>
  <c r="J157" i="1"/>
  <c r="A157" i="1" l="1"/>
  <c r="K157" i="1"/>
  <c r="J158" i="1"/>
  <c r="A158" i="1" l="1"/>
  <c r="K158" i="1"/>
  <c r="J159" i="1"/>
  <c r="A159" i="1" l="1"/>
  <c r="K159" i="1"/>
  <c r="J160" i="1"/>
  <c r="A160" i="1" l="1"/>
  <c r="K160" i="1"/>
  <c r="J161" i="1"/>
  <c r="A161" i="1" l="1"/>
  <c r="K161" i="1"/>
  <c r="J162" i="1"/>
  <c r="A162" i="1" l="1"/>
  <c r="K162" i="1"/>
  <c r="J163" i="1"/>
  <c r="A163" i="1" l="1"/>
  <c r="K163" i="1"/>
  <c r="J164" i="1"/>
  <c r="A164" i="1" l="1"/>
  <c r="K164" i="1"/>
  <c r="J165" i="1"/>
  <c r="A165" i="1" l="1"/>
  <c r="K165" i="1"/>
  <c r="J166" i="1"/>
  <c r="A166" i="1" l="1"/>
  <c r="K166" i="1"/>
  <c r="J167" i="1"/>
  <c r="A167" i="1" l="1"/>
  <c r="K167" i="1"/>
  <c r="J168" i="1"/>
  <c r="A168" i="1" l="1"/>
  <c r="K168" i="1"/>
  <c r="J169" i="1"/>
  <c r="A169" i="1" l="1"/>
  <c r="K169" i="1"/>
  <c r="J170" i="1"/>
  <c r="A170" i="1" l="1"/>
  <c r="K170" i="1"/>
  <c r="J171" i="1"/>
  <c r="A171" i="1" l="1"/>
  <c r="K171" i="1"/>
  <c r="J172" i="1"/>
  <c r="A172" i="1" l="1"/>
  <c r="K172" i="1"/>
  <c r="J173" i="1"/>
  <c r="A173" i="1" l="1"/>
  <c r="K173" i="1"/>
  <c r="J174" i="1"/>
  <c r="A174" i="1" l="1"/>
  <c r="K174" i="1"/>
  <c r="J175" i="1"/>
  <c r="A175" i="1" l="1"/>
  <c r="K175" i="1"/>
  <c r="J176" i="1"/>
  <c r="A176" i="1" s="1"/>
  <c r="J177" i="1" l="1"/>
  <c r="H20" i="1" s="1"/>
  <c r="K176" i="1"/>
  <c r="F19" i="1"/>
  <c r="E11" i="1"/>
  <c r="D14" i="1"/>
  <c r="C15" i="1"/>
  <c r="B19" i="1"/>
  <c r="C17" i="1"/>
  <c r="D18" i="1"/>
  <c r="F12" i="1"/>
  <c r="D19" i="1"/>
  <c r="F11" i="1"/>
  <c r="D15" i="1"/>
  <c r="E20" i="1"/>
  <c r="F18" i="1"/>
  <c r="C14" i="1"/>
  <c r="B17" i="1"/>
  <c r="F15" i="1"/>
  <c r="F17" i="1"/>
  <c r="C18" i="1"/>
  <c r="E18" i="1"/>
  <c r="F14" i="1"/>
  <c r="D17" i="1"/>
  <c r="C20" i="1"/>
  <c r="C11" i="1"/>
  <c r="E12" i="1"/>
  <c r="D20" i="1"/>
  <c r="E16" i="1"/>
  <c r="C19" i="1" l="1"/>
  <c r="D11" i="1"/>
  <c r="B14" i="1"/>
  <c r="E17" i="1"/>
  <c r="H13" i="1"/>
  <c r="A177" i="1"/>
  <c r="E15" i="1"/>
  <c r="B20" i="1"/>
  <c r="E14" i="1"/>
  <c r="H14" i="1"/>
  <c r="E19" i="1"/>
  <c r="F20" i="1"/>
  <c r="D13" i="1"/>
  <c r="H12" i="1"/>
  <c r="C12" i="1"/>
  <c r="B15" i="1"/>
  <c r="K177" i="1"/>
  <c r="B18" i="1"/>
  <c r="H15" i="1"/>
  <c r="H19" i="1"/>
  <c r="H18" i="1"/>
  <c r="H11" i="1"/>
  <c r="H17" i="1"/>
  <c r="B11" i="1"/>
  <c r="C16" i="1"/>
  <c r="D16" i="1"/>
  <c r="H16" i="1"/>
  <c r="F16" i="1"/>
  <c r="D12" i="1"/>
  <c r="B12" i="1"/>
  <c r="B16" i="1"/>
  <c r="C10" i="1"/>
  <c r="F10" i="1"/>
  <c r="F13" i="1" l="1"/>
  <c r="C13" i="1"/>
  <c r="B13" i="1"/>
  <c r="E13" i="1"/>
  <c r="D10" i="1"/>
  <c r="E10" i="1"/>
</calcChain>
</file>

<file path=xl/comments1.xml><?xml version="1.0" encoding="utf-8"?>
<comments xmlns="http://schemas.openxmlformats.org/spreadsheetml/2006/main">
  <authors>
    <author>Jos Aerts</author>
  </authors>
  <commentList>
    <comment ref="B7" authorId="0" shapeId="0">
      <text>
        <r>
          <rPr>
            <sz val="9"/>
            <color indexed="81"/>
            <rFont val="Tahoma"/>
            <family val="2"/>
          </rPr>
          <t>Zoek fietsen met een prijs kleiner dan….
Maximale prijs = € 15.000
minimale prijs = €   2.500
Vul in 15.000 en alle fietsen doen mee.
Let op, dit is de prijs van de fiets met de maximale accu die verkrijgbaar is. De uitvoering met standaard accu zal goedkoper zijn, raadpleeg onze website.
In 2021 zullen de prijzen fors stijgen.</t>
        </r>
      </text>
    </comment>
    <comment ref="C7" authorId="0" shapeId="0">
      <text>
        <r>
          <rPr>
            <sz val="9"/>
            <color indexed="81"/>
            <rFont val="Tahoma"/>
            <family val="2"/>
          </rPr>
          <t>Zoek fietsen met een actieradius groter dan…Km.
Vul in 0 en alle fietsen doen mee.
De actieradius is berekend via:
- accugrootte in Wh
- gem. verbruik 15 Wh per Km
- plaats van de motor
- regeneratie mogelijk
- kracht van de motor in Nm
- soort versnelling, soort naaf
- automatische versnelling
- vering
Deze factoren leiden tot een theoretische benadering, in de praktijk spelen meer factoren een rol.</t>
        </r>
      </text>
    </comment>
    <comment ref="D7" authorId="0" shapeId="0">
      <text>
        <r>
          <rPr>
            <sz val="9"/>
            <color indexed="81"/>
            <rFont val="Tahoma"/>
            <family val="2"/>
          </rPr>
          <t>Zoek fietsen met een comfort groter of gelijk aan … punten. 
Maximaal 10 punten = maximaal comfort.
Minimaal   0 punten = minimaal comfort.
Vul in 0 en alle fietsen doen mee.
Het comfort is berekend via:
- banden breder dan 50 Mm
- voorvering
- achtervering
- zadelpenvering</t>
        </r>
      </text>
    </comment>
    <comment ref="E7" authorId="0" shapeId="0">
      <text>
        <r>
          <rPr>
            <sz val="9"/>
            <color indexed="81"/>
            <rFont val="Tahoma"/>
            <family val="2"/>
          </rPr>
          <t>Zoek fietsen met een snelheid groter of gelijk aan … punten. 
Maximaal = 10 punten = maximale snelheid
Minimaal =   0 punten = minimale snelheid
Vul in 0 en alle fietsen doen mee.
Snelheid is hoe makkelijk 45 Km/Uur te halen is en hoe makkelijk deze is vast te houden.
Wij berekenen dit via:
- plaats van de motor
- kracht van de motor
- soort versnellingen, soort naaf</t>
        </r>
      </text>
    </comment>
    <comment ref="F7" authorId="0" shapeId="0">
      <text>
        <r>
          <rPr>
            <sz val="9"/>
            <color indexed="81"/>
            <rFont val="Tahoma"/>
            <family val="2"/>
          </rPr>
          <t>Zoek fietsen met onderhoudsarm groter of gelijk aan … punten. 
Maximaal = 10 punten = maximaal onderhoudsarm.
Minimaal  =   0 punten = veel onderhoud vereist
Vul in 0 en alle fietsen doen mee.
De mate van onderhoudsarm zijn berekenen we via:
- overbrenging riem of ketting
- soort versnellingen:
        - intern: gesloten naaf of trapasversnelling
        - extern: combi van tandwielen en derailleur.</t>
        </r>
      </text>
    </comment>
    <comment ref="G7" authorId="0" shapeId="0">
      <text>
        <r>
          <rPr>
            <sz val="9"/>
            <color indexed="81"/>
            <rFont val="Tahoma"/>
            <family val="2"/>
          </rPr>
          <t>Zoek fietsen van het merk uit de keuzelijst. 
Kies "Alle merken" en alle fietsen doen mee.
Je kunt maximaal 2 merken kiezen en dus vergelijken. 
Wij adviseren eerst te zoeken zonder merkvoorkeur (dus 2x "Alle merken"). Laat je verrassen door onbekende merken!</t>
        </r>
      </text>
    </comment>
    <comment ref="G8" authorId="0" shapeId="0">
      <text>
        <r>
          <rPr>
            <sz val="9"/>
            <color indexed="81"/>
            <rFont val="Tahoma"/>
            <family val="2"/>
          </rPr>
          <t>Zoek fietsen van het merk uit de keuzelijst. 
Kies "Alle merken" en alle fietsen doen mee.
Je kunt maximaal 2 merken kiezen en dus vergelijken. 
Wij adviseren eerst te zoeken zonder merkvoorkeur (dus 2x "Alle merken"). Laat je verrassen door onbekende merken!</t>
        </r>
      </text>
    </comment>
    <comment ref="J25" authorId="0" shapeId="0">
      <text>
        <r>
          <rPr>
            <b/>
            <sz val="9"/>
            <color indexed="81"/>
            <rFont val="Tahoma"/>
            <family val="2"/>
          </rPr>
          <t>Jos Aerts:</t>
        </r>
        <r>
          <rPr>
            <sz val="9"/>
            <color indexed="81"/>
            <rFont val="Tahoma"/>
            <family val="2"/>
          </rPr>
          <t xml:space="preserve">
Let op: afwijkende startformule.</t>
        </r>
      </text>
    </comment>
  </commentList>
</comments>
</file>

<file path=xl/sharedStrings.xml><?xml version="1.0" encoding="utf-8"?>
<sst xmlns="http://schemas.openxmlformats.org/spreadsheetml/2006/main" count="537" uniqueCount="276">
  <si>
    <t xml:space="preserve">Welkom bij de Speedfinder© </t>
  </si>
  <si>
    <t>www.speedpedelec-evolutie.nl</t>
  </si>
  <si>
    <t>Kleiner dan:</t>
  </si>
  <si>
    <t>Groter of gelijk aan:</t>
  </si>
  <si>
    <t>Aantal fietsen waarin je zoekt:</t>
  </si>
  <si>
    <t>Aantal fietsen die voldoen aan jouw eisen:</t>
  </si>
  <si>
    <t>Prijs met maximale accu</t>
  </si>
  <si>
    <t>Actieradius theoretisch max. accu</t>
  </si>
  <si>
    <t>Comfort punten</t>
  </si>
  <si>
    <t>Snelheid punten</t>
  </si>
  <si>
    <t>Onderhoudsarm punten</t>
  </si>
  <si>
    <t>Merk-Model-Uitvoering-Bouwjaar</t>
  </si>
  <si>
    <t>Voldoet?</t>
  </si>
  <si>
    <t>Celli Bikes-EE-Sport--2020</t>
  </si>
  <si>
    <t>Flanders-Speedy One--2020</t>
  </si>
  <si>
    <t>Haibike-Sduro Trekking-S 8.0-2020</t>
  </si>
  <si>
    <t>Giant-Quick-E+--2020</t>
  </si>
  <si>
    <t>Oxford-S-Pedelec--2020</t>
  </si>
  <si>
    <t>Thompson-S-Commuter--2020</t>
  </si>
  <si>
    <t>Riese &amp; Müller-Roadster-Touring HS-2020</t>
  </si>
  <si>
    <t>Riese &amp; Müller-Cruiser-Vario HS-2020</t>
  </si>
  <si>
    <t>Riese &amp; Müller-Roadster-GT Touring HS-2020</t>
  </si>
  <si>
    <t>Gazelle-CityZen-Speed-2020</t>
  </si>
  <si>
    <t>Hercules-Futura-45-2020</t>
  </si>
  <si>
    <t>Haibike-Sduro Trekking-S 9.0-2020</t>
  </si>
  <si>
    <t>Thompson-SP1--2020</t>
  </si>
  <si>
    <t>Cube-Kathmandu Hybrid-45 625-2020</t>
  </si>
  <si>
    <t>Riese &amp; Müller-Tinker-Touring HS-2020</t>
  </si>
  <si>
    <t>Riese &amp; Müller-Nevo-Touring HS-2020</t>
  </si>
  <si>
    <t>Fuell-Flluid-1S-2020</t>
  </si>
  <si>
    <t>Gazelle-CityZen-Speed 380-2020</t>
  </si>
  <si>
    <t>Qwic-Performance-RD11 Speed-2020</t>
  </si>
  <si>
    <t>Bergamont-E-Horizon-Elite Speed-2021</t>
  </si>
  <si>
    <t>Bergamont-E-Horizon-Elite Speed-2020</t>
  </si>
  <si>
    <t>Raleigh-Kent 10-S-2020</t>
  </si>
  <si>
    <t>Riese &amp; Müller-Nevo-Vario HS-2020</t>
  </si>
  <si>
    <t>Qwic-Performance-MD11 Speed-2020</t>
  </si>
  <si>
    <t>Gazelle-Medeo-Speed-2020</t>
  </si>
  <si>
    <t>Riese &amp; Müller-Roadster-Touring HS-2021</t>
  </si>
  <si>
    <t>Specialized-Turbo Vado-6.0-2020</t>
  </si>
  <si>
    <t>Diamant-Zouma-Deluxe+ S-2020</t>
  </si>
  <si>
    <t>Klever-B Speed-Basismodel-2020</t>
  </si>
  <si>
    <t>Stevens-E-Triton-45-2020</t>
  </si>
  <si>
    <t>Flyer-Upstreet5-7.10 HS-2021</t>
  </si>
  <si>
    <t>Venturelli-B-Tornado--2020</t>
  </si>
  <si>
    <t>Sparta-D-Burst-M11TB Smart Speed-2020</t>
  </si>
  <si>
    <t>Koga-Pace B20--2020</t>
  </si>
  <si>
    <t>Riese &amp; Müller-Charger3-Touring HS-2020</t>
  </si>
  <si>
    <t>Riese &amp; Müller-Charger3-GT Touring HS-2020</t>
  </si>
  <si>
    <t>Gazelle-Ultimate-Speed-2020</t>
  </si>
  <si>
    <t>M1-Sporttechnik-Zell-CC-2020</t>
  </si>
  <si>
    <t>i:SY-DrivE-Speed R/M-2020</t>
  </si>
  <si>
    <t>Qwic-Performance-MA11 Speed-2020</t>
  </si>
  <si>
    <t>Riese &amp; Müller-Roadster-Vario HS-2021</t>
  </si>
  <si>
    <t>Klever-B Speed-Plus Business Edition-2020</t>
  </si>
  <si>
    <t>Flyer-Upstreet6-7.10 HS EU-2020</t>
  </si>
  <si>
    <t>Velo de Ville-LEB 800 Speed--2021</t>
  </si>
  <si>
    <t>Bulls-E-Stream Evo-45 AM-2020</t>
  </si>
  <si>
    <t>Riese &amp; Müller-Nevo GT-GT Touring HS-2020</t>
  </si>
  <si>
    <t>Riese &amp; Müller-Charger3-Vario HS-2020</t>
  </si>
  <si>
    <t>Klever-B Speed-Plus-2020</t>
  </si>
  <si>
    <t>Stromer-ST1--2020</t>
  </si>
  <si>
    <t>Stromer-ST1-Launch Edition-2020</t>
  </si>
  <si>
    <t>Sparta-D-Burst-METB Smart Speed-2020</t>
  </si>
  <si>
    <t>Flyer-Upstreet5 HS-7.23 HS D1 EU-2020</t>
  </si>
  <si>
    <t>Flyer-Upstreet5 HS-7.70 HS D1 EU-2020</t>
  </si>
  <si>
    <t>Klever-X Speed-Pure-2020</t>
  </si>
  <si>
    <t>Riese &amp; Müller-Charger3-GT Vario HS-2020</t>
  </si>
  <si>
    <t>Bulls-E-Stream Evo-45 AM-2021</t>
  </si>
  <si>
    <t>Trek-Allant+-8S-2020</t>
  </si>
  <si>
    <t>M1-Sporttechnik-Zell-GT-2020</t>
  </si>
  <si>
    <t>Bergamont-E-Horizon FS-Elite Speed-2020</t>
  </si>
  <si>
    <t>Bergamont-E-Horizon FS-Elite Speed-2021</t>
  </si>
  <si>
    <t>Riese &amp; Müller-Charger-Touring HS-2020</t>
  </si>
  <si>
    <t>Flyer-Goroc 4 HS-6.50 HS D1 EU-2020</t>
  </si>
  <si>
    <t>Flyer-Upstreet5-7.70 HS-2021</t>
  </si>
  <si>
    <t>Gazelle-Ultimate-Speed 380-2020</t>
  </si>
  <si>
    <t>Klever-X Speed-Business Edition-2020</t>
  </si>
  <si>
    <t>Riese &amp; Müller-Charger-GT Touring HS-2020</t>
  </si>
  <si>
    <t>Flyer-Upstreet5-7.23 HS-2021</t>
  </si>
  <si>
    <t>Sparta-D-Burst-METB Smart Speed-2021</t>
  </si>
  <si>
    <t>Kettler-Velossi 2.0--2020</t>
  </si>
  <si>
    <t>Moustache Bikes-Friday-27 FS Speed-2020</t>
  </si>
  <si>
    <t>Riese &amp; Müller-Nevo GT-GT Vario HS-2020</t>
  </si>
  <si>
    <t>Riese &amp; Müller-Multicharger-GT Touring HS-2020</t>
  </si>
  <si>
    <t>HNF-Nicolai-XD3 All-Terrain-Basismodel-2020</t>
  </si>
  <si>
    <t>Kettler-Velossi 2.0--2021</t>
  </si>
  <si>
    <t>Riese &amp; Müller-Charger-GT Vario HS-2020</t>
  </si>
  <si>
    <t>Riese &amp; Müller-Charger-Vario HS-2020</t>
  </si>
  <si>
    <t>Stromer-ST1X--2020</t>
  </si>
  <si>
    <t>Ellio-Ellio-Elite-2020</t>
  </si>
  <si>
    <t>Oxford-S-pedelec  D1125--2020</t>
  </si>
  <si>
    <t>M1-Sporttechnik-Schwabing-Ketting-2020</t>
  </si>
  <si>
    <t>Klever-X Speed-Basismodel-2020</t>
  </si>
  <si>
    <t>Scott-Silence eRide-10 Speed Bike-2020</t>
  </si>
  <si>
    <t>Riese &amp; Müller-Packster 40-Touring HS-2020</t>
  </si>
  <si>
    <t>Flyer-Upstreet 4 HS-7.10 HS EU-2020</t>
  </si>
  <si>
    <t>Riese &amp; Müller-Delite-GT Touring HS-2020</t>
  </si>
  <si>
    <t>Riese &amp; Müller-Supercharger2-GT Touring HS-2020</t>
  </si>
  <si>
    <t>Riese &amp; Müller-Multicharger-GT Vario HS-2020</t>
  </si>
  <si>
    <t>Koga-Pace B20--2021</t>
  </si>
  <si>
    <t>Norta-B-5040 Speedelec--2020</t>
  </si>
  <si>
    <t>M1-Sporttechnik-Schwabing-Riem-2020</t>
  </si>
  <si>
    <t>Moustache Bikes-Friday-27 FS Speed-2021</t>
  </si>
  <si>
    <t>Riese &amp; Müller-Packster 60-Touring HS-2020</t>
  </si>
  <si>
    <t>MTB Cycletech-Code-45-2020</t>
  </si>
  <si>
    <t>Kettler-Quadriga-Duo CX Speed-2020</t>
  </si>
  <si>
    <t>Riese &amp; Müller-Homage-GT Touring HS-2020</t>
  </si>
  <si>
    <t>Riese &amp; Müller-Packster 80-Touring HS-2020</t>
  </si>
  <si>
    <t>Riese &amp; Müller-Delite-GT Vario HS-2020</t>
  </si>
  <si>
    <t>Riese &amp; Müller-Supercharger2-GT Vario HS-2020</t>
  </si>
  <si>
    <t>Zemo-SU-E FS 11X 45 DB 1000Wh--2020</t>
  </si>
  <si>
    <t>Trek-Allant+-9S-2020</t>
  </si>
  <si>
    <t>Riese &amp; Müller-Packster 40-Vario HS-2020</t>
  </si>
  <si>
    <t>Riese &amp; Müller-Homage-GT Vario HS-2020</t>
  </si>
  <si>
    <t>Riese &amp; Müller-Charger3-GT Rohloff HS-2020</t>
  </si>
  <si>
    <t>Riese &amp; Müller-Packster 60-Vario HS-2020</t>
  </si>
  <si>
    <t>Flyer-Upstreet 4 HS-7.70 HS EU-2020</t>
  </si>
  <si>
    <t>Gazelle-No1--2021</t>
  </si>
  <si>
    <t>Stromer-ST2-Launch Edition-2020</t>
  </si>
  <si>
    <t>Riese &amp; Müller-Packster 80-Vario HS-2020</t>
  </si>
  <si>
    <t>Riese &amp; Müller-Nevo GT-GT Rohloff HS-2020</t>
  </si>
  <si>
    <t>Riese &amp; Müller-Superdelite-GT Touring HS-2020</t>
  </si>
  <si>
    <t>Moustache Bikes-Friday-27 FS Speed Dual-2021</t>
  </si>
  <si>
    <t>Klever-X Speed-Pinion-2020</t>
  </si>
  <si>
    <t>Flyer-Goroc 3 HS-6.50 HS EU-2020</t>
  </si>
  <si>
    <t>Stromer-ST3-Basismodel-2020</t>
  </si>
  <si>
    <t>Diamant-Zouma-Supreme+ S-2020</t>
  </si>
  <si>
    <t>Riese &amp; Müller-Multicharger-GT Rohloff HS-2020</t>
  </si>
  <si>
    <t>Riese &amp; Müller-Superdelite-GT Vario HS-2020</t>
  </si>
  <si>
    <t>M1-Sporttechnik-Sterzing-CC-2020</t>
  </si>
  <si>
    <t>Trek-Allant+-9.9S-2020</t>
  </si>
  <si>
    <t>Flyer-Upstreet5-7.83 HS-2021</t>
  </si>
  <si>
    <t>M1-Sporttechnik-Sterzing-GT-2020</t>
  </si>
  <si>
    <t>Riese &amp; Müller-Delite-GT Rohloff HS-2020</t>
  </si>
  <si>
    <t>Riese &amp; Müller-Load 60-Touring HS-2020</t>
  </si>
  <si>
    <t>M1-Sporttechnik-Erzberg-CC-2021</t>
  </si>
  <si>
    <t>Stromer-ST3-Anniversary Edition-2020</t>
  </si>
  <si>
    <t>Riese &amp; Müller-Supercharger2-GT Rohloff HS-2020</t>
  </si>
  <si>
    <t>Riese &amp; Müller-Load 75-Touring HS-2020</t>
  </si>
  <si>
    <t>Riese &amp; Müller-Load 60-Vario HS-2020</t>
  </si>
  <si>
    <t>Riese &amp; Müller-Homage-GT Rohloff HS-2020</t>
  </si>
  <si>
    <t>M1-Sporttechnik-Erzberg-GT-2021</t>
  </si>
  <si>
    <t>M1-Sporttechnik-Sterzing Evolution-CC-2020</t>
  </si>
  <si>
    <t>Riese &amp; Müller-Load 75-Vario HS-2020</t>
  </si>
  <si>
    <t>Klever-X Speed-Alpha 45-2021</t>
  </si>
  <si>
    <t>HNF-Nicolai-XD3 All-Terrain-Rohloff E14+Dual Battery-2020</t>
  </si>
  <si>
    <t>M1-Sporttechnik-Sterzing Evolution-GT-2020</t>
  </si>
  <si>
    <t>M1-Sporttechnik-Spitzing--2020</t>
  </si>
  <si>
    <t>Riese &amp; Müller-Superdelite-GT Rohloff HS-2020</t>
  </si>
  <si>
    <t>Flyer-Upstreet 4 HS-7.83 HS EU-2020</t>
  </si>
  <si>
    <t>Rennstahl-853 Speed-Rohloff E-14-2020</t>
  </si>
  <si>
    <t>M1-Sporttechnik-Spitzing Plus--2020</t>
  </si>
  <si>
    <t>Riese &amp; Müller-Load 60-Rohloff HS-2020</t>
  </si>
  <si>
    <t>M1-Sporttechnik-Spitzing Evolution--2020</t>
  </si>
  <si>
    <t>Riese &amp; Müller-Load 75-Rohloff HS-2020</t>
  </si>
  <si>
    <t>Stromer-ST5-Basismodel-2020</t>
  </si>
  <si>
    <t>Speedped-Basismodel-Alfine8+800Wh-2020</t>
  </si>
  <si>
    <t>Trefecta-RDR--2020</t>
  </si>
  <si>
    <t>M1-Sporttechnik-Erzberg-BR-2021</t>
  </si>
  <si>
    <t>Stromer-ST5-Limited Edition-2020</t>
  </si>
  <si>
    <t>Falkenjagd-Hoplit E14-Speed-2020</t>
  </si>
  <si>
    <t>Speedped-Full option-Rohloff+2400Wh-2020</t>
  </si>
  <si>
    <t>Hieronder is beschreven hoe je werkt met de Speedfinder©. Een keer oefenen en je hebt het door.</t>
  </si>
  <si>
    <t>Je kunt meteen zien hoeveel fietsen daar aan voldoen. Te veel fietsen? Herhaal Stap 1.</t>
  </si>
  <si>
    <t>Kijk In onze MERKEN GALERIJ voor alle details en foto's van de fiets.</t>
  </si>
  <si>
    <t xml:space="preserve">Helemaal opnieuw beginnen? </t>
  </si>
  <si>
    <t>Actieradius theoretisch maximale accu</t>
  </si>
  <si>
    <t>Comfort punten Totaal</t>
  </si>
  <si>
    <t>Snelheid punten Totaal</t>
  </si>
  <si>
    <t>Onderhoud punten Totaal</t>
  </si>
  <si>
    <t>Key Merk-Model-Uitvoering-Bouwjaar</t>
  </si>
  <si>
    <t>Gepida-Fastida Pro-XT10-2020</t>
  </si>
  <si>
    <t>Gepida-Fastida Pro-Man XT12-2021</t>
  </si>
  <si>
    <t>Bulls-Lacuba Evo-45 Sport-2020</t>
  </si>
  <si>
    <t>#WAARDE!</t>
  </si>
  <si>
    <t>Onbekend</t>
  </si>
  <si>
    <t>Trefecta-DRT--2020</t>
  </si>
  <si>
    <t>Trefecta-URB--2020</t>
  </si>
  <si>
    <t>Klever-Y Muse-45-2021</t>
  </si>
  <si>
    <t>Venturelli-B-Bullet--2020</t>
  </si>
  <si>
    <t>Haibike-Sduro Trekking-S 9.0-2021</t>
  </si>
  <si>
    <t>Campus-BM 28-S-Pedelec-2021</t>
  </si>
  <si>
    <t>Giant-Explore E+ 1 Pro-45-2021</t>
  </si>
  <si>
    <t>Kalkhoff-Endeavour 5.B-Move 45-2020</t>
  </si>
  <si>
    <t>Kalkhoff-Endeavour 7.B-Excite 45-2020</t>
  </si>
  <si>
    <t>HNF-Nicolai-XD3 All-Terrain-Basismodel-2021</t>
  </si>
  <si>
    <t>LMX-64H--2021</t>
  </si>
  <si>
    <t>Stromer-ST2-Basismodel-2021</t>
  </si>
  <si>
    <t>Scott-Silence eRide-Evo Speed Bike-2020</t>
  </si>
  <si>
    <t>Haibike-Trekking-S 10-2021</t>
  </si>
  <si>
    <t>Scott-Axis eRide-Evo Speed Bike-2020</t>
  </si>
  <si>
    <t>Scott-Silence eRide-20 Speed Bike-2020</t>
  </si>
  <si>
    <t>Extra teller</t>
  </si>
  <si>
    <t>Teller voor max. 10 fietsen</t>
  </si>
  <si>
    <t>Voldoet = Ja + Teller &lt;11?</t>
  </si>
  <si>
    <t>Stromer</t>
  </si>
  <si>
    <t>Merk</t>
  </si>
  <si>
    <t>Riese &amp; Müller</t>
  </si>
  <si>
    <t>Sparta</t>
  </si>
  <si>
    <t>Flanders</t>
  </si>
  <si>
    <t>Haibike</t>
  </si>
  <si>
    <t>Giant</t>
  </si>
  <si>
    <t>Oxford</t>
  </si>
  <si>
    <t>Thompson</t>
  </si>
  <si>
    <t>Gazelle</t>
  </si>
  <si>
    <t>Hercules</t>
  </si>
  <si>
    <t>Cube</t>
  </si>
  <si>
    <t>Fuell</t>
  </si>
  <si>
    <t>Qwic</t>
  </si>
  <si>
    <t>Bergamont</t>
  </si>
  <si>
    <t>Raleigh</t>
  </si>
  <si>
    <t>Specialized</t>
  </si>
  <si>
    <t>Diamant</t>
  </si>
  <si>
    <t>Klever</t>
  </si>
  <si>
    <t>Stevens</t>
  </si>
  <si>
    <t>Flyer</t>
  </si>
  <si>
    <t>Venturelli</t>
  </si>
  <si>
    <t>Koga</t>
  </si>
  <si>
    <t>Bulls</t>
  </si>
  <si>
    <t>Trek</t>
  </si>
  <si>
    <t>Kettler</t>
  </si>
  <si>
    <t>Ellio</t>
  </si>
  <si>
    <t>Scott</t>
  </si>
  <si>
    <t>Norta</t>
  </si>
  <si>
    <t>Zemo</t>
  </si>
  <si>
    <t>Rennstahl</t>
  </si>
  <si>
    <t>Speedped</t>
  </si>
  <si>
    <t>Trefecta</t>
  </si>
  <si>
    <t>Falkenjagd</t>
  </si>
  <si>
    <t>Velo de Ville</t>
  </si>
  <si>
    <t>Moustache Bikes</t>
  </si>
  <si>
    <t>MTB Cycletech</t>
  </si>
  <si>
    <t>M1-Sporttechnik</t>
  </si>
  <si>
    <t>HNF-Nicolai</t>
  </si>
  <si>
    <t>-</t>
  </si>
  <si>
    <t>Kies uit lijst:</t>
  </si>
  <si>
    <t>Alle merken</t>
  </si>
  <si>
    <t>Onderstaande speedpedelecs zijn niet opgenomen in deze Speedfinder© omdat één of meerdere velden onjuist zijn. Dit is in navraag bij de fabrikanten.</t>
  </si>
  <si>
    <t>Voorbeeld 1:</t>
  </si>
  <si>
    <t>Pas één of meer van de 7 oranje velden aan met jouw eisen:</t>
  </si>
  <si>
    <t>Onder de gouden regel met gemiddelden zie je de fietsen, goedkoopste bovenaan, die voldoen aan jouw eisen!</t>
  </si>
  <si>
    <t>Gezocht is naar fietsen met een actieradius van minimaal 60 km, die maximaal onderhoudsarm zijn en van de merken Stromer of Klever.</t>
  </si>
  <si>
    <t>Voorbeeld 2:</t>
  </si>
  <si>
    <t>Open de Speedfinder© opnieuw of breng in de oranje velden de waarden 15.000, 4 x 0 en 2x "Alle merken" in.</t>
  </si>
  <si>
    <t>Bij voldoende nieuwe speedpedelecs zal de Speedfinder© ververst worden. Daarom staat een versienummer en de datum in de naam. Let op. Wij merken forse prijsstijgingen in 2021 op, die zijn nog niet allemaal verwerkt. We verwijzen naar onze disclaimer op de Home pagina van onze website.</t>
  </si>
  <si>
    <t>Gepida</t>
  </si>
  <si>
    <t>LMX</t>
  </si>
  <si>
    <t>Campus</t>
  </si>
  <si>
    <t>Kalkhoff</t>
  </si>
  <si>
    <t>Cannondale</t>
  </si>
  <si>
    <t>Cannondale-Tesoro Neo X-Speed-2021</t>
  </si>
  <si>
    <t>(leeg)</t>
  </si>
  <si>
    <t>Stromer-ST5-Basismodel-2021</t>
  </si>
  <si>
    <t>Stromer-ST5-Limited Edition-2021</t>
  </si>
  <si>
    <t>Stromer-ST3-Basismodel-2021</t>
  </si>
  <si>
    <t>Stromer-ST2-Launch Edition-2021</t>
  </si>
  <si>
    <t>Stromer-ST1--2021</t>
  </si>
  <si>
    <t>Gezocht is naar fietsen onder € 5.000 met een actieradius van minimaal 30 km, een comfort van minimaal 7 binnen alle merken.</t>
  </si>
  <si>
    <t>Celli Bikes</t>
  </si>
  <si>
    <t>Byqr</t>
  </si>
  <si>
    <t>Byqr---2022</t>
  </si>
  <si>
    <t>i:SY</t>
  </si>
  <si>
    <t>i:SY-DrivE XXL-Speed R/M-2020</t>
  </si>
  <si>
    <t>Riese &amp; Müller-Superdelite-GT Touring HS-2021</t>
  </si>
  <si>
    <t>Riese &amp; Müller-Superdelite-GT Vario HS-2021</t>
  </si>
  <si>
    <t>Riese &amp; Müller-Superdelite-GT Rohloff HS-2021</t>
  </si>
  <si>
    <t>HNF-Nicolai-XD3 All-Terrain-Rohloff E14+Dual Battery-2021</t>
  </si>
  <si>
    <t>Dutch Id</t>
  </si>
  <si>
    <t>Dutch Id-Urban HS N380--2020</t>
  </si>
  <si>
    <t>Dutch Id-Trekking HS--2020</t>
  </si>
  <si>
    <t>Ebike Das Original</t>
  </si>
  <si>
    <t>Ebike Das Original-SHS002+--2021</t>
  </si>
  <si>
    <t>Ebike Das Original-SHS003--2021</t>
  </si>
  <si>
    <t>LMX-161H--2021</t>
  </si>
  <si>
    <t>Merkenlijst voor cellen G7 en G8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</si>
</sst>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3" formatCode="_ * #,##0.00_ ;_ * \-#,##0.00_ ;_ * &quot;-&quot;??_ ;_ @_ "/>
    <numFmt numFmtId="164" formatCode="#,##0_ ;[Red]\-#,##0\ "/>
    <numFmt numFmtId="165" formatCode="_ * #,##0_ ;_ * \-#,##0_ ;_ * &quot;-&quot;??_ ;_ @_ "/>
  </numFmts>
  <fonts count="19" x14ac:knownFonts="1">
    <font>
      <sz val="11"/>
      <color theme="1"/>
      <name val="Calibri"/>
      <family val="2"/>
      <scheme val="minor"/>
    </font>
    <font>
      <sz val="11"/>
      <color rgb="FF006100"/>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b/>
      <i/>
      <u/>
      <sz val="18"/>
      <color theme="1"/>
      <name val="Calibri"/>
      <family val="2"/>
      <scheme val="minor"/>
    </font>
    <font>
      <sz val="11"/>
      <name val="Calibri"/>
      <family val="2"/>
      <scheme val="minor"/>
    </font>
    <font>
      <b/>
      <sz val="18"/>
      <color rgb="FFFA7D00"/>
      <name val="Calibri"/>
      <family val="2"/>
      <scheme val="minor"/>
    </font>
    <font>
      <b/>
      <sz val="11"/>
      <color rgb="FF3F3F76"/>
      <name val="Calibri"/>
      <family val="2"/>
      <scheme val="minor"/>
    </font>
    <font>
      <sz val="9"/>
      <color indexed="81"/>
      <name val="Tahoma"/>
      <family val="2"/>
    </font>
    <font>
      <b/>
      <sz val="11"/>
      <name val="Calibri"/>
      <family val="2"/>
      <scheme val="minor"/>
    </font>
    <font>
      <b/>
      <sz val="24"/>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9"/>
      <color indexed="81"/>
      <name val="Tahoma"/>
      <family val="2"/>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BF8F00"/>
        <bgColor indexed="64"/>
      </patternFill>
    </fill>
    <fill>
      <patternFill patternType="solid">
        <fgColor theme="4" tint="0.79998168889431442"/>
        <bgColor theme="4" tint="0.79998168889431442"/>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7F7F7F"/>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rgb="FF7F7F7F"/>
      </bottom>
      <diagonal/>
    </border>
    <border>
      <left/>
      <right/>
      <top style="medium">
        <color indexed="64"/>
      </top>
      <bottom style="thin">
        <color rgb="FF7F7F7F"/>
      </bottom>
      <diagonal/>
    </border>
    <border>
      <left/>
      <right style="thin">
        <color indexed="64"/>
      </right>
      <top style="medium">
        <color indexed="64"/>
      </top>
      <bottom style="thin">
        <color rgb="FF7F7F7F"/>
      </bottom>
      <diagonal/>
    </border>
    <border>
      <left style="thin">
        <color indexed="64"/>
      </left>
      <right style="thin">
        <color indexed="64"/>
      </right>
      <top style="medium">
        <color indexed="64"/>
      </top>
      <bottom/>
      <diagonal/>
    </border>
    <border>
      <left style="medium">
        <color indexed="64"/>
      </left>
      <right style="thin">
        <color indexed="64"/>
      </right>
      <top style="thin">
        <color rgb="FF7F7F7F"/>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s>
  <cellStyleXfs count="6">
    <xf numFmtId="0" fontId="0" fillId="0" borderId="0"/>
    <xf numFmtId="0" fontId="1" fillId="2" borderId="0" applyNumberFormat="0" applyBorder="0" applyAlignment="0" applyProtection="0"/>
    <xf numFmtId="0" fontId="2" fillId="3" borderId="1" applyNumberFormat="0" applyAlignment="0" applyProtection="0"/>
    <xf numFmtId="0" fontId="3" fillId="4" borderId="1" applyNumberFormat="0" applyAlignment="0" applyProtection="0"/>
    <xf numFmtId="0" fontId="6" fillId="0" borderId="0" applyNumberFormat="0" applyFill="0" applyBorder="0" applyAlignment="0" applyProtection="0"/>
    <xf numFmtId="43" fontId="15" fillId="0" borderId="0" applyFont="0" applyFill="0" applyBorder="0" applyAlignment="0" applyProtection="0"/>
  </cellStyleXfs>
  <cellXfs count="89">
    <xf numFmtId="0" fontId="0" fillId="0" borderId="0" xfId="0"/>
    <xf numFmtId="164" fontId="10" fillId="3" borderId="5" xfId="2" applyNumberFormat="1" applyFont="1" applyBorder="1" applyAlignment="1" applyProtection="1">
      <alignment horizontal="center" vertical="center"/>
      <protection locked="0"/>
    </xf>
    <xf numFmtId="164" fontId="10" fillId="3" borderId="6" xfId="2" applyNumberFormat="1" applyFont="1" applyBorder="1" applyAlignment="1" applyProtection="1">
      <alignment horizontal="center" vertical="center"/>
      <protection locked="0"/>
    </xf>
    <xf numFmtId="164" fontId="10" fillId="3" borderId="7" xfId="2" applyNumberFormat="1" applyFont="1" applyBorder="1" applyAlignment="1" applyProtection="1">
      <alignment horizontal="center" vertical="center"/>
      <protection locked="0"/>
    </xf>
    <xf numFmtId="0" fontId="0" fillId="0" borderId="0" xfId="0" applyAlignment="1" applyProtection="1">
      <alignment vertical="top"/>
    </xf>
    <xf numFmtId="164" fontId="5" fillId="0" borderId="0" xfId="0" applyNumberFormat="1" applyFont="1" applyAlignment="1" applyProtection="1">
      <alignment vertical="top"/>
    </xf>
    <xf numFmtId="164" fontId="0" fillId="0" borderId="0" xfId="0" applyNumberFormat="1" applyAlignment="1" applyProtection="1">
      <alignment vertical="top" wrapText="1"/>
    </xf>
    <xf numFmtId="0" fontId="0" fillId="0" borderId="0" xfId="0" applyProtection="1"/>
    <xf numFmtId="0" fontId="0" fillId="0" borderId="0" xfId="0" applyAlignment="1" applyProtection="1">
      <alignment vertical="center"/>
    </xf>
    <xf numFmtId="0" fontId="0" fillId="0" borderId="0" xfId="0" applyAlignment="1" applyProtection="1">
      <alignment vertical="top" wrapText="1"/>
    </xf>
    <xf numFmtId="0" fontId="0" fillId="0" borderId="0" xfId="0" applyAlignment="1" applyProtection="1">
      <alignment vertical="center" wrapText="1"/>
    </xf>
    <xf numFmtId="0" fontId="14"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Protection="1"/>
    <xf numFmtId="164" fontId="0" fillId="0" borderId="10"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42" fontId="10" fillId="3" borderId="15" xfId="2" applyNumberFormat="1" applyFont="1" applyBorder="1" applyAlignment="1" applyProtection="1">
      <alignment vertical="center"/>
      <protection locked="0"/>
    </xf>
    <xf numFmtId="164" fontId="0" fillId="0" borderId="17" xfId="0" applyNumberFormat="1" applyBorder="1" applyAlignment="1" applyProtection="1">
      <alignment vertical="top"/>
    </xf>
    <xf numFmtId="164" fontId="0" fillId="0" borderId="0" xfId="0" applyNumberFormat="1" applyBorder="1" applyAlignment="1" applyProtection="1">
      <alignment horizontal="right" vertical="top"/>
    </xf>
    <xf numFmtId="0" fontId="0" fillId="0" borderId="0" xfId="0" applyBorder="1" applyAlignment="1" applyProtection="1">
      <alignment horizontal="center" vertical="top"/>
    </xf>
    <xf numFmtId="164" fontId="4" fillId="0" borderId="17" xfId="0" applyNumberFormat="1" applyFont="1" applyBorder="1" applyAlignment="1" applyProtection="1">
      <alignment horizontal="center" vertical="top" wrapText="1"/>
    </xf>
    <xf numFmtId="164" fontId="4" fillId="0" borderId="0" xfId="0" applyNumberFormat="1" applyFont="1" applyBorder="1" applyAlignment="1" applyProtection="1">
      <alignment horizontal="center" vertical="top" wrapText="1"/>
    </xf>
    <xf numFmtId="0" fontId="4" fillId="0" borderId="0" xfId="0" applyFont="1" applyBorder="1" applyAlignment="1" applyProtection="1">
      <alignment horizontal="center" vertical="top" wrapText="1"/>
    </xf>
    <xf numFmtId="164" fontId="12" fillId="5" borderId="0" xfId="0" applyNumberFormat="1" applyFont="1" applyFill="1" applyBorder="1" applyAlignment="1" applyProtection="1">
      <alignment horizontal="center" vertical="center"/>
    </xf>
    <xf numFmtId="0" fontId="1" fillId="2" borderId="0" xfId="1" applyBorder="1" applyAlignment="1" applyProtection="1">
      <alignment horizontal="center" vertical="center"/>
    </xf>
    <xf numFmtId="0" fontId="1" fillId="2" borderId="19" xfId="1" applyBorder="1" applyAlignment="1" applyProtection="1">
      <alignment horizontal="center" vertical="center"/>
    </xf>
    <xf numFmtId="0" fontId="0" fillId="0" borderId="21" xfId="0" applyBorder="1" applyAlignment="1" applyProtection="1">
      <alignment horizontal="right" vertical="center"/>
    </xf>
    <xf numFmtId="164" fontId="0" fillId="0" borderId="0" xfId="0" applyNumberFormat="1" applyBorder="1" applyAlignment="1" applyProtection="1">
      <alignment horizontal="right" vertical="center"/>
    </xf>
    <xf numFmtId="164" fontId="0" fillId="0" borderId="16" xfId="0" applyNumberFormat="1" applyBorder="1" applyAlignment="1" applyProtection="1">
      <alignment vertical="top" wrapText="1"/>
    </xf>
    <xf numFmtId="0" fontId="4" fillId="5" borderId="0" xfId="0" applyFont="1" applyFill="1" applyBorder="1" applyAlignment="1" applyProtection="1">
      <alignment horizontal="center" vertical="center"/>
    </xf>
    <xf numFmtId="0" fontId="9" fillId="4" borderId="22" xfId="3" applyFont="1" applyBorder="1" applyAlignment="1" applyProtection="1">
      <alignment horizontal="center" vertical="center"/>
    </xf>
    <xf numFmtId="0" fontId="9" fillId="4" borderId="23" xfId="3" applyFont="1" applyBorder="1" applyAlignment="1" applyProtection="1">
      <alignment horizontal="center" vertical="center"/>
    </xf>
    <xf numFmtId="165" fontId="12" fillId="5" borderId="17" xfId="5" applyNumberFormat="1" applyFont="1" applyFill="1" applyBorder="1" applyAlignment="1" applyProtection="1">
      <alignment horizontal="center" vertical="center"/>
    </xf>
    <xf numFmtId="165" fontId="1" fillId="2" borderId="17" xfId="5" applyNumberFormat="1" applyFont="1" applyFill="1" applyBorder="1" applyAlignment="1" applyProtection="1">
      <alignment horizontal="center" vertical="center"/>
    </xf>
    <xf numFmtId="165" fontId="1" fillId="2" borderId="18" xfId="5" applyNumberFormat="1" applyFont="1" applyFill="1" applyBorder="1" applyAlignment="1" applyProtection="1">
      <alignment horizontal="center" vertical="center"/>
    </xf>
    <xf numFmtId="0" fontId="1" fillId="2" borderId="16" xfId="1" applyBorder="1" applyProtection="1"/>
    <xf numFmtId="0" fontId="1" fillId="2" borderId="20" xfId="1" applyBorder="1" applyAlignment="1" applyProtection="1">
      <alignment horizontal="center" vertical="center"/>
    </xf>
    <xf numFmtId="0" fontId="4" fillId="5" borderId="16" xfId="0" applyFont="1" applyFill="1" applyBorder="1" applyAlignment="1" applyProtection="1">
      <alignment horizontal="center" vertical="center"/>
    </xf>
    <xf numFmtId="0" fontId="17" fillId="7" borderId="0" xfId="0" applyFont="1" applyFill="1" applyProtection="1"/>
    <xf numFmtId="164" fontId="17" fillId="7" borderId="0" xfId="0" applyNumberFormat="1" applyFont="1" applyFill="1" applyAlignment="1" applyProtection="1">
      <alignment vertical="top" wrapText="1"/>
    </xf>
    <xf numFmtId="0" fontId="17" fillId="7" borderId="0" xfId="0" applyFont="1" applyFill="1" applyAlignment="1" applyProtection="1">
      <alignment horizontal="center" vertical="top"/>
    </xf>
    <xf numFmtId="0" fontId="17" fillId="7" borderId="0" xfId="0" applyFont="1" applyFill="1" applyAlignment="1" applyProtection="1">
      <alignment horizontal="center" vertical="center" wrapText="1"/>
    </xf>
    <xf numFmtId="0" fontId="17" fillId="7" borderId="0" xfId="0" applyFont="1" applyFill="1" applyAlignment="1" applyProtection="1">
      <alignment vertical="center"/>
    </xf>
    <xf numFmtId="0" fontId="17"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0" fontId="17" fillId="7" borderId="0" xfId="0" applyFont="1" applyFill="1" applyAlignment="1" applyProtection="1">
      <alignment vertical="center" wrapText="1"/>
    </xf>
    <xf numFmtId="0" fontId="16" fillId="7" borderId="0"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xf>
    <xf numFmtId="165" fontId="17" fillId="7" borderId="0" xfId="5" applyNumberFormat="1" applyFont="1" applyFill="1" applyAlignment="1" applyProtection="1">
      <alignment vertical="center"/>
    </xf>
    <xf numFmtId="164" fontId="16" fillId="7" borderId="0" xfId="0" applyNumberFormat="1" applyFont="1" applyFill="1" applyAlignment="1" applyProtection="1">
      <alignment vertical="center"/>
    </xf>
    <xf numFmtId="164" fontId="16" fillId="7" borderId="0" xfId="0" applyNumberFormat="1" applyFont="1" applyFill="1" applyAlignment="1" applyProtection="1">
      <alignment horizontal="center" vertical="center"/>
    </xf>
    <xf numFmtId="164" fontId="16" fillId="7" borderId="0" xfId="0" applyNumberFormat="1" applyFont="1" applyFill="1" applyAlignment="1" applyProtection="1">
      <alignment horizontal="center" vertical="top" wrapText="1"/>
    </xf>
    <xf numFmtId="0" fontId="16" fillId="7" borderId="0" xfId="0" applyFont="1" applyFill="1" applyAlignment="1" applyProtection="1">
      <alignment horizontal="center" vertical="top" wrapText="1"/>
    </xf>
    <xf numFmtId="0" fontId="16" fillId="7" borderId="0" xfId="3" applyFont="1" applyFill="1" applyBorder="1" applyAlignment="1" applyProtection="1">
      <alignment horizontal="center" vertical="center"/>
    </xf>
    <xf numFmtId="164" fontId="17" fillId="7" borderId="0" xfId="0" applyNumberFormat="1" applyFont="1" applyFill="1" applyAlignment="1" applyProtection="1">
      <alignment vertical="center"/>
    </xf>
    <xf numFmtId="164" fontId="17" fillId="7" borderId="0" xfId="0" applyNumberFormat="1" applyFont="1" applyFill="1" applyAlignment="1" applyProtection="1">
      <alignment horizontal="center" vertical="center"/>
    </xf>
    <xf numFmtId="0" fontId="17" fillId="7" borderId="0" xfId="0" applyFont="1" applyFill="1" applyAlignment="1" applyProtection="1">
      <alignment horizontal="center"/>
    </xf>
    <xf numFmtId="164" fontId="10" fillId="3" borderId="9" xfId="2" applyNumberFormat="1" applyFont="1" applyBorder="1" applyAlignment="1" applyProtection="1">
      <alignment horizontal="center" vertical="center"/>
      <protection locked="0"/>
    </xf>
    <xf numFmtId="164" fontId="16" fillId="7" borderId="0" xfId="3" applyNumberFormat="1" applyFont="1" applyFill="1" applyBorder="1" applyAlignment="1" applyProtection="1">
      <alignment horizontal="center" vertical="top" wrapText="1"/>
    </xf>
    <xf numFmtId="0" fontId="16" fillId="7" borderId="0" xfId="3" applyFont="1" applyFill="1" applyBorder="1" applyAlignment="1" applyProtection="1">
      <alignment horizontal="center" vertical="top" wrapText="1"/>
    </xf>
    <xf numFmtId="0" fontId="0" fillId="0" borderId="0" xfId="0" applyAlignment="1" applyProtection="1">
      <alignment horizontal="left" vertical="top" wrapText="1"/>
    </xf>
    <xf numFmtId="0" fontId="13" fillId="0" borderId="0" xfId="0" applyFont="1" applyAlignment="1" applyProtection="1">
      <alignment horizontal="center" vertical="top"/>
    </xf>
    <xf numFmtId="0" fontId="4" fillId="6" borderId="8" xfId="0" applyFont="1" applyFill="1" applyBorder="1" applyAlignment="1" applyProtection="1">
      <alignment horizontal="right" vertical="top" wrapText="1"/>
    </xf>
    <xf numFmtId="0" fontId="4" fillId="6" borderId="8" xfId="0" applyFont="1" applyFill="1" applyBorder="1" applyAlignment="1" applyProtection="1">
      <alignment horizontal="center" vertical="top" wrapText="1"/>
    </xf>
    <xf numFmtId="0" fontId="4" fillId="6" borderId="8" xfId="0" applyFont="1" applyFill="1" applyBorder="1" applyAlignment="1" applyProtection="1">
      <alignment vertical="top"/>
    </xf>
    <xf numFmtId="0" fontId="4" fillId="6" borderId="8" xfId="0" applyFont="1" applyFill="1" applyBorder="1" applyAlignment="1" applyProtection="1">
      <alignment vertical="top" wrapText="1"/>
    </xf>
    <xf numFmtId="0" fontId="4" fillId="0" borderId="0" xfId="0" applyFont="1" applyAlignment="1" applyProtection="1">
      <alignment vertical="top"/>
    </xf>
    <xf numFmtId="0" fontId="4" fillId="0" borderId="8" xfId="0" applyFont="1" applyBorder="1" applyAlignment="1" applyProtection="1">
      <alignment vertical="top"/>
    </xf>
    <xf numFmtId="0" fontId="8" fillId="7" borderId="0" xfId="0" applyFont="1" applyFill="1" applyAlignment="1" applyProtection="1">
      <alignment vertical="center" wrapText="1"/>
    </xf>
    <xf numFmtId="0" fontId="12" fillId="7" borderId="0" xfId="0" applyFont="1" applyFill="1" applyAlignment="1" applyProtection="1">
      <alignment horizontal="center" vertical="center"/>
    </xf>
    <xf numFmtId="0" fontId="8" fillId="7" borderId="0" xfId="0" applyFont="1" applyFill="1" applyAlignment="1" applyProtection="1">
      <alignment vertical="center"/>
    </xf>
    <xf numFmtId="0" fontId="8" fillId="7" borderId="0" xfId="0" applyFont="1" applyFill="1" applyProtection="1"/>
    <xf numFmtId="164" fontId="8" fillId="7" borderId="0" xfId="0" applyNumberFormat="1" applyFont="1" applyFill="1" applyAlignment="1" applyProtection="1">
      <alignment vertical="top" wrapText="1"/>
    </xf>
    <xf numFmtId="0" fontId="8" fillId="7" borderId="0" xfId="0" applyFont="1" applyFill="1" applyAlignment="1" applyProtection="1">
      <alignment horizontal="center" vertical="top"/>
    </xf>
    <xf numFmtId="0" fontId="17" fillId="0" borderId="0" xfId="0" applyFont="1" applyProtection="1"/>
    <xf numFmtId="0" fontId="6" fillId="0" borderId="0" xfId="4" applyAlignment="1" applyProtection="1">
      <alignment horizontal="left" vertical="top"/>
    </xf>
    <xf numFmtId="0" fontId="13" fillId="0" borderId="0" xfId="0" applyFont="1" applyAlignment="1" applyProtection="1">
      <alignment horizontal="center" vertical="top"/>
    </xf>
    <xf numFmtId="0" fontId="0" fillId="0" borderId="0" xfId="0" applyAlignment="1" applyProtection="1">
      <alignment horizontal="left" vertical="top" wrapText="1"/>
    </xf>
    <xf numFmtId="164" fontId="7" fillId="5" borderId="2" xfId="4" applyNumberFormat="1" applyFont="1" applyFill="1" applyBorder="1" applyAlignment="1" applyProtection="1">
      <alignment horizontal="center" vertical="top"/>
      <protection locked="0"/>
    </xf>
    <xf numFmtId="164" fontId="7" fillId="5" borderId="3" xfId="4" applyNumberFormat="1" applyFont="1" applyFill="1" applyBorder="1" applyAlignment="1" applyProtection="1">
      <alignment horizontal="center" vertical="top"/>
      <protection locked="0"/>
    </xf>
    <xf numFmtId="164" fontId="7" fillId="5" borderId="4" xfId="4" applyNumberFormat="1" applyFont="1" applyFill="1" applyBorder="1" applyAlignment="1" applyProtection="1">
      <alignment horizontal="center" vertical="top"/>
      <protection locked="0"/>
    </xf>
    <xf numFmtId="164" fontId="0" fillId="0" borderId="11" xfId="0" applyNumberFormat="1" applyFill="1" applyBorder="1" applyAlignment="1" applyProtection="1">
      <alignment horizontal="center" vertical="center"/>
    </xf>
    <xf numFmtId="164" fontId="0" fillId="0" borderId="12" xfId="0" applyNumberFormat="1" applyFill="1" applyBorder="1" applyAlignment="1" applyProtection="1">
      <alignment horizontal="center" vertical="center"/>
    </xf>
    <xf numFmtId="164" fontId="0" fillId="0" borderId="13" xfId="0" applyNumberFormat="1" applyFill="1" applyBorder="1" applyAlignment="1" applyProtection="1">
      <alignment horizontal="center" vertical="center"/>
    </xf>
    <xf numFmtId="164" fontId="0" fillId="0" borderId="0" xfId="0" applyNumberFormat="1" applyAlignment="1" applyProtection="1">
      <alignment horizontal="left" vertical="top" wrapText="1"/>
    </xf>
    <xf numFmtId="0" fontId="8" fillId="7" borderId="0" xfId="0" applyFont="1" applyFill="1" applyAlignment="1" applyProtection="1">
      <alignment horizontal="center" vertical="center"/>
    </xf>
    <xf numFmtId="164" fontId="8" fillId="7" borderId="0" xfId="0" applyNumberFormat="1" applyFont="1" applyFill="1" applyAlignment="1" applyProtection="1">
      <alignment vertical="center"/>
    </xf>
    <xf numFmtId="164" fontId="8" fillId="7" borderId="0" xfId="0" applyNumberFormat="1" applyFont="1" applyFill="1" applyAlignment="1" applyProtection="1">
      <alignment horizontal="center" vertical="center"/>
    </xf>
    <xf numFmtId="0" fontId="8" fillId="7" borderId="0" xfId="0" applyFont="1" applyFill="1" applyAlignment="1" applyProtection="1">
      <alignment horizontal="center"/>
    </xf>
  </cellXfs>
  <cellStyles count="6">
    <cellStyle name="Berekening" xfId="3" builtinId="22"/>
    <cellStyle name="Goed" xfId="1" builtinId="26"/>
    <cellStyle name="Hyperlink" xfId="4" builtinId="8"/>
    <cellStyle name="Invoer" xfId="2" builtinId="20"/>
    <cellStyle name="Komma" xfId="5"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43296</xdr:rowOff>
    </xdr:from>
    <xdr:to>
      <xdr:col>11</xdr:col>
      <xdr:colOff>427364</xdr:colOff>
      <xdr:row>10</xdr:row>
      <xdr:rowOff>25977</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045" y="917864"/>
          <a:ext cx="5882592" cy="1125681"/>
        </a:xfrm>
        <a:prstGeom prst="rect">
          <a:avLst/>
        </a:prstGeom>
      </xdr:spPr>
    </xdr:pic>
    <xdr:clientData/>
  </xdr:twoCellAnchor>
  <xdr:twoCellAnchor editAs="oneCell">
    <xdr:from>
      <xdr:col>1</xdr:col>
      <xdr:colOff>562842</xdr:colOff>
      <xdr:row>13</xdr:row>
      <xdr:rowOff>60615</xdr:rowOff>
    </xdr:from>
    <xdr:to>
      <xdr:col>11</xdr:col>
      <xdr:colOff>425206</xdr:colOff>
      <xdr:row>19</xdr:row>
      <xdr:rowOff>77933</xdr:rowOff>
    </xdr:to>
    <xdr:pic>
      <xdr:nvPicPr>
        <xdr:cNvPr id="7" name="Afbeelding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1" y="2840183"/>
          <a:ext cx="5923728" cy="1160318"/>
        </a:xfrm>
        <a:prstGeom prst="rect">
          <a:avLst/>
        </a:prstGeom>
      </xdr:spPr>
    </xdr:pic>
    <xdr:clientData/>
  </xdr:twoCellAnchor>
  <xdr:twoCellAnchor editAs="oneCell">
    <xdr:from>
      <xdr:col>1</xdr:col>
      <xdr:colOff>562840</xdr:colOff>
      <xdr:row>22</xdr:row>
      <xdr:rowOff>34637</xdr:rowOff>
    </xdr:from>
    <xdr:to>
      <xdr:col>11</xdr:col>
      <xdr:colOff>441613</xdr:colOff>
      <xdr:row>31</xdr:row>
      <xdr:rowOff>132798</xdr:rowOff>
    </xdr:to>
    <xdr:pic>
      <xdr:nvPicPr>
        <xdr:cNvPr id="8" name="Afbeelding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6749" y="4719205"/>
          <a:ext cx="5940137" cy="1812661"/>
        </a:xfrm>
        <a:prstGeom prst="rect">
          <a:avLst/>
        </a:prstGeom>
      </xdr:spPr>
    </xdr:pic>
    <xdr:clientData/>
  </xdr:twoCellAnchor>
  <xdr:twoCellAnchor editAs="oneCell">
    <xdr:from>
      <xdr:col>2</xdr:col>
      <xdr:colOff>0</xdr:colOff>
      <xdr:row>34</xdr:row>
      <xdr:rowOff>1</xdr:rowOff>
    </xdr:from>
    <xdr:to>
      <xdr:col>11</xdr:col>
      <xdr:colOff>441613</xdr:colOff>
      <xdr:row>42</xdr:row>
      <xdr:rowOff>153865</xdr:rowOff>
    </xdr:to>
    <xdr:pic>
      <xdr:nvPicPr>
        <xdr:cNvPr id="9" name="Afbeelding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0045" y="7152410"/>
          <a:ext cx="5896841" cy="1677864"/>
        </a:xfrm>
        <a:prstGeom prst="rect">
          <a:avLst/>
        </a:prstGeom>
      </xdr:spPr>
    </xdr:pic>
    <xdr:clientData/>
  </xdr:twoCellAnchor>
  <xdr:twoCellAnchor editAs="oneCell">
    <xdr:from>
      <xdr:col>1</xdr:col>
      <xdr:colOff>554182</xdr:colOff>
      <xdr:row>46</xdr:row>
      <xdr:rowOff>86591</xdr:rowOff>
    </xdr:from>
    <xdr:to>
      <xdr:col>11</xdr:col>
      <xdr:colOff>458932</xdr:colOff>
      <xdr:row>60</xdr:row>
      <xdr:rowOff>2857</xdr:rowOff>
    </xdr:to>
    <xdr:pic>
      <xdr:nvPicPr>
        <xdr:cNvPr id="10" name="Afbeelding 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58091" y="9343159"/>
          <a:ext cx="5966114" cy="258326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peedpedelec-evolutie.nl/merken-galerij" TargetMode="External"/><Relationship Id="rId1" Type="http://schemas.openxmlformats.org/officeDocument/2006/relationships/hyperlink" Target="http://www.speedpedelec-evolutie.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speedpedelec-evolutie.n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2"/>
  <sheetViews>
    <sheetView showGridLines="0" showRowColHeaders="0" zoomScale="110" zoomScaleNormal="110" workbookViewId="0">
      <selection activeCell="H1" sqref="H1:L1"/>
    </sheetView>
  </sheetViews>
  <sheetFormatPr defaultRowHeight="15" x14ac:dyDescent="0.25"/>
  <cols>
    <col min="1" max="1" width="1.5703125" style="4" customWidth="1"/>
    <col min="2" max="16384" width="9.140625" style="4"/>
  </cols>
  <sheetData>
    <row r="1" spans="2:14" ht="24" thickBot="1" x14ac:dyDescent="0.3">
      <c r="B1" s="5" t="s">
        <v>0</v>
      </c>
      <c r="D1" s="5"/>
      <c r="E1" s="5"/>
      <c r="F1" s="5"/>
      <c r="G1" s="5"/>
      <c r="H1" s="78" t="s">
        <v>1</v>
      </c>
      <c r="I1" s="79"/>
      <c r="J1" s="79"/>
      <c r="K1" s="79"/>
      <c r="L1" s="80"/>
      <c r="M1" s="60"/>
      <c r="N1" s="60"/>
    </row>
    <row r="2" spans="2:14" x14ac:dyDescent="0.25">
      <c r="B2" s="4" t="s">
        <v>163</v>
      </c>
    </row>
    <row r="4" spans="2:14" x14ac:dyDescent="0.25">
      <c r="B4" s="76">
        <v>1</v>
      </c>
      <c r="C4" s="4" t="s">
        <v>240</v>
      </c>
    </row>
    <row r="5" spans="2:14" x14ac:dyDescent="0.25">
      <c r="B5" s="76"/>
    </row>
    <row r="6" spans="2:14" x14ac:dyDescent="0.25">
      <c r="B6" s="76"/>
    </row>
    <row r="13" spans="2:14" x14ac:dyDescent="0.25">
      <c r="B13" s="76">
        <v>2</v>
      </c>
      <c r="C13" s="4" t="s">
        <v>164</v>
      </c>
    </row>
    <row r="14" spans="2:14" x14ac:dyDescent="0.25">
      <c r="B14" s="76"/>
    </row>
    <row r="15" spans="2:14" x14ac:dyDescent="0.25">
      <c r="B15" s="76"/>
    </row>
    <row r="22" spans="2:12" x14ac:dyDescent="0.25">
      <c r="B22" s="76">
        <v>3</v>
      </c>
      <c r="C22" s="77" t="s">
        <v>241</v>
      </c>
      <c r="D22" s="77"/>
      <c r="E22" s="77"/>
      <c r="F22" s="77"/>
      <c r="G22" s="77"/>
      <c r="H22" s="77"/>
      <c r="I22" s="77"/>
      <c r="J22" s="77"/>
      <c r="K22" s="77"/>
      <c r="L22" s="77"/>
    </row>
    <row r="23" spans="2:12" x14ac:dyDescent="0.25">
      <c r="B23" s="76"/>
    </row>
    <row r="24" spans="2:12" x14ac:dyDescent="0.25">
      <c r="B24" s="76"/>
    </row>
    <row r="33" spans="2:12" x14ac:dyDescent="0.25">
      <c r="B33" s="76">
        <v>4</v>
      </c>
      <c r="C33" s="4" t="s">
        <v>239</v>
      </c>
    </row>
    <row r="34" spans="2:12" ht="29.25" customHeight="1" x14ac:dyDescent="0.25">
      <c r="B34" s="76"/>
      <c r="C34" s="77" t="s">
        <v>242</v>
      </c>
      <c r="D34" s="77"/>
      <c r="E34" s="77"/>
      <c r="F34" s="77"/>
      <c r="G34" s="77"/>
      <c r="H34" s="77"/>
      <c r="I34" s="77"/>
      <c r="J34" s="77"/>
      <c r="K34" s="77"/>
      <c r="L34" s="77"/>
    </row>
    <row r="35" spans="2:12" x14ac:dyDescent="0.25">
      <c r="B35" s="76"/>
    </row>
    <row r="45" spans="2:12" x14ac:dyDescent="0.25">
      <c r="B45" s="76">
        <v>5</v>
      </c>
      <c r="C45" s="4" t="s">
        <v>243</v>
      </c>
    </row>
    <row r="46" spans="2:12" ht="30.75" customHeight="1" x14ac:dyDescent="0.25">
      <c r="B46" s="76"/>
      <c r="C46" s="77" t="s">
        <v>258</v>
      </c>
      <c r="D46" s="77"/>
      <c r="E46" s="77"/>
      <c r="F46" s="77"/>
      <c r="G46" s="77"/>
      <c r="H46" s="77"/>
      <c r="I46" s="77"/>
      <c r="J46" s="77"/>
      <c r="K46" s="77"/>
      <c r="L46" s="77"/>
    </row>
    <row r="47" spans="2:12" x14ac:dyDescent="0.25">
      <c r="B47" s="76"/>
    </row>
    <row r="48" spans="2:12" ht="15" customHeight="1" x14ac:dyDescent="0.25">
      <c r="B48" s="61"/>
    </row>
    <row r="49" spans="2:12" ht="15" customHeight="1" x14ac:dyDescent="0.25">
      <c r="B49" s="61"/>
    </row>
    <row r="50" spans="2:12" ht="15" customHeight="1" x14ac:dyDescent="0.25">
      <c r="B50" s="61"/>
    </row>
    <row r="51" spans="2:12" ht="15" customHeight="1" x14ac:dyDescent="0.25">
      <c r="B51" s="61"/>
    </row>
    <row r="52" spans="2:12" ht="15" customHeight="1" x14ac:dyDescent="0.25">
      <c r="B52" s="61"/>
    </row>
    <row r="53" spans="2:12" ht="15" customHeight="1" x14ac:dyDescent="0.25">
      <c r="B53" s="61"/>
    </row>
    <row r="54" spans="2:12" ht="15" customHeight="1" x14ac:dyDescent="0.25">
      <c r="B54" s="61"/>
    </row>
    <row r="55" spans="2:12" ht="15" customHeight="1" x14ac:dyDescent="0.25">
      <c r="B55" s="61"/>
    </row>
    <row r="56" spans="2:12" ht="15" customHeight="1" x14ac:dyDescent="0.25">
      <c r="B56" s="61"/>
    </row>
    <row r="57" spans="2:12" ht="15" customHeight="1" x14ac:dyDescent="0.25">
      <c r="B57" s="61"/>
    </row>
    <row r="58" spans="2:12" x14ac:dyDescent="0.25">
      <c r="D58" s="75" t="s">
        <v>165</v>
      </c>
      <c r="E58" s="75"/>
      <c r="F58" s="75"/>
      <c r="G58" s="75"/>
      <c r="H58" s="75"/>
      <c r="I58" s="75"/>
      <c r="J58" s="75"/>
      <c r="K58" s="75"/>
    </row>
    <row r="62" spans="2:12" x14ac:dyDescent="0.25">
      <c r="B62" s="76">
        <v>6</v>
      </c>
      <c r="C62" s="4" t="s">
        <v>166</v>
      </c>
    </row>
    <row r="63" spans="2:12" ht="27.75" customHeight="1" x14ac:dyDescent="0.25">
      <c r="B63" s="76"/>
      <c r="C63" s="77" t="s">
        <v>244</v>
      </c>
      <c r="D63" s="77"/>
      <c r="E63" s="77"/>
      <c r="F63" s="77"/>
      <c r="G63" s="77"/>
      <c r="H63" s="77"/>
      <c r="I63" s="77"/>
      <c r="J63" s="77"/>
      <c r="K63" s="77"/>
      <c r="L63" s="77"/>
    </row>
    <row r="64" spans="2:12" x14ac:dyDescent="0.25">
      <c r="B64" s="76"/>
    </row>
    <row r="65" spans="2:12" ht="49.5" customHeight="1" x14ac:dyDescent="0.25">
      <c r="B65" s="77" t="s">
        <v>245</v>
      </c>
      <c r="C65" s="77"/>
      <c r="D65" s="77"/>
      <c r="E65" s="77"/>
      <c r="F65" s="77"/>
      <c r="G65" s="77"/>
      <c r="H65" s="77"/>
      <c r="I65" s="77"/>
      <c r="J65" s="77"/>
      <c r="K65" s="77"/>
      <c r="L65" s="77"/>
    </row>
    <row r="67" spans="2:12" ht="32.25" customHeight="1" x14ac:dyDescent="0.25">
      <c r="B67" s="77" t="s">
        <v>238</v>
      </c>
      <c r="C67" s="77"/>
      <c r="D67" s="77"/>
      <c r="E67" s="77"/>
      <c r="F67" s="77"/>
      <c r="G67" s="77"/>
      <c r="H67" s="77"/>
      <c r="I67" s="77"/>
      <c r="J67" s="77"/>
      <c r="K67" s="77"/>
      <c r="L67" s="77"/>
    </row>
    <row r="69" spans="2:12" ht="93.75" customHeight="1" x14ac:dyDescent="0.25">
      <c r="B69" s="62" t="s">
        <v>6</v>
      </c>
      <c r="C69" s="63" t="s">
        <v>167</v>
      </c>
      <c r="D69" s="62" t="s">
        <v>168</v>
      </c>
      <c r="E69" s="62" t="s">
        <v>169</v>
      </c>
      <c r="F69" s="62" t="s">
        <v>170</v>
      </c>
      <c r="G69" s="64" t="s">
        <v>197</v>
      </c>
      <c r="H69" s="65" t="s">
        <v>171</v>
      </c>
    </row>
    <row r="70" spans="2:12" x14ac:dyDescent="0.25">
      <c r="B70" s="66">
        <v>5490</v>
      </c>
      <c r="C70" s="66" t="s">
        <v>252</v>
      </c>
      <c r="D70" s="4" t="s">
        <v>252</v>
      </c>
      <c r="E70" s="66" t="s">
        <v>252</v>
      </c>
      <c r="F70" s="4" t="s">
        <v>252</v>
      </c>
      <c r="G70" s="66" t="s">
        <v>196</v>
      </c>
      <c r="H70" s="4" t="s">
        <v>257</v>
      </c>
    </row>
    <row r="71" spans="2:12" x14ac:dyDescent="0.25">
      <c r="B71" s="66">
        <v>5894</v>
      </c>
      <c r="C71" s="66">
        <v>53</v>
      </c>
      <c r="D71" s="4" t="s">
        <v>176</v>
      </c>
      <c r="E71" s="66">
        <v>4</v>
      </c>
      <c r="F71" s="4">
        <v>10</v>
      </c>
      <c r="G71" s="66" t="s">
        <v>234</v>
      </c>
      <c r="H71" s="4" t="s">
        <v>186</v>
      </c>
    </row>
    <row r="72" spans="2:12" x14ac:dyDescent="0.25">
      <c r="B72" s="66">
        <v>6750</v>
      </c>
      <c r="C72" s="66">
        <v>72</v>
      </c>
      <c r="D72" s="4" t="s">
        <v>176</v>
      </c>
      <c r="E72" s="66">
        <v>5</v>
      </c>
      <c r="F72" s="4" t="s">
        <v>176</v>
      </c>
      <c r="G72" s="66" t="s">
        <v>196</v>
      </c>
      <c r="H72" s="4" t="s">
        <v>188</v>
      </c>
    </row>
    <row r="73" spans="2:12" x14ac:dyDescent="0.25">
      <c r="B73" s="66">
        <v>8387.89</v>
      </c>
      <c r="C73" s="66">
        <v>56</v>
      </c>
      <c r="D73" s="4" t="s">
        <v>176</v>
      </c>
      <c r="E73" s="66">
        <v>5</v>
      </c>
      <c r="F73" s="4">
        <v>10</v>
      </c>
      <c r="G73" s="66" t="s">
        <v>234</v>
      </c>
      <c r="H73" s="4" t="s">
        <v>267</v>
      </c>
    </row>
    <row r="74" spans="2:12" x14ac:dyDescent="0.25">
      <c r="B74" s="66" t="s">
        <v>176</v>
      </c>
      <c r="C74" s="66">
        <v>27</v>
      </c>
      <c r="D74" s="4">
        <v>3</v>
      </c>
      <c r="E74" s="66">
        <v>3</v>
      </c>
      <c r="F74" s="4">
        <v>6</v>
      </c>
      <c r="G74" s="66" t="s">
        <v>268</v>
      </c>
      <c r="H74" s="4" t="s">
        <v>269</v>
      </c>
    </row>
    <row r="75" spans="2:12" x14ac:dyDescent="0.25">
      <c r="B75" s="66" t="s">
        <v>176</v>
      </c>
      <c r="C75" s="66">
        <v>27</v>
      </c>
      <c r="D75" s="4">
        <v>4</v>
      </c>
      <c r="E75" s="66">
        <v>3</v>
      </c>
      <c r="F75" s="4">
        <v>6</v>
      </c>
      <c r="G75" s="66" t="s">
        <v>268</v>
      </c>
      <c r="H75" s="4" t="s">
        <v>270</v>
      </c>
    </row>
    <row r="76" spans="2:12" x14ac:dyDescent="0.25">
      <c r="B76" s="67" t="s">
        <v>176</v>
      </c>
      <c r="C76" s="66">
        <v>30</v>
      </c>
      <c r="D76" s="4">
        <v>3</v>
      </c>
      <c r="E76" s="66">
        <v>6</v>
      </c>
      <c r="F76" s="4">
        <v>2</v>
      </c>
      <c r="G76" s="66" t="s">
        <v>246</v>
      </c>
      <c r="H76" s="4" t="s">
        <v>172</v>
      </c>
    </row>
    <row r="77" spans="2:12" x14ac:dyDescent="0.25">
      <c r="B77" s="67" t="s">
        <v>176</v>
      </c>
      <c r="C77" s="66">
        <v>33</v>
      </c>
      <c r="D77" s="4">
        <v>6</v>
      </c>
      <c r="E77" s="66">
        <v>8</v>
      </c>
      <c r="F77" s="4">
        <v>2</v>
      </c>
      <c r="G77" s="66" t="s">
        <v>246</v>
      </c>
      <c r="H77" s="4" t="s">
        <v>173</v>
      </c>
    </row>
    <row r="78" spans="2:12" x14ac:dyDescent="0.25">
      <c r="B78" s="67" t="s">
        <v>176</v>
      </c>
      <c r="C78" s="66">
        <v>35</v>
      </c>
      <c r="D78" s="4">
        <v>0</v>
      </c>
      <c r="E78" s="66">
        <v>9</v>
      </c>
      <c r="F78" s="4">
        <v>2</v>
      </c>
      <c r="G78" s="66" t="s">
        <v>219</v>
      </c>
      <c r="H78" s="4" t="s">
        <v>174</v>
      </c>
    </row>
    <row r="79" spans="2:12" x14ac:dyDescent="0.25">
      <c r="B79" s="67" t="s">
        <v>176</v>
      </c>
      <c r="C79" s="66">
        <v>41</v>
      </c>
      <c r="D79" s="4">
        <v>3</v>
      </c>
      <c r="E79" s="66">
        <v>7</v>
      </c>
      <c r="F79" s="4">
        <v>10</v>
      </c>
      <c r="G79" s="66" t="s">
        <v>233</v>
      </c>
      <c r="H79" s="4" t="s">
        <v>102</v>
      </c>
    </row>
    <row r="80" spans="2:12" x14ac:dyDescent="0.25">
      <c r="B80" s="67" t="s">
        <v>176</v>
      </c>
      <c r="C80" s="66">
        <v>47</v>
      </c>
      <c r="D80" s="4">
        <v>3</v>
      </c>
      <c r="E80" s="66">
        <v>5</v>
      </c>
      <c r="F80" s="4">
        <v>10</v>
      </c>
      <c r="G80" s="66" t="s">
        <v>271</v>
      </c>
      <c r="H80" s="4" t="s">
        <v>272</v>
      </c>
    </row>
    <row r="81" spans="2:8" x14ac:dyDescent="0.25">
      <c r="B81" s="67" t="s">
        <v>176</v>
      </c>
      <c r="C81" s="66">
        <v>47</v>
      </c>
      <c r="D81" s="4">
        <v>3</v>
      </c>
      <c r="E81" s="66">
        <v>8</v>
      </c>
      <c r="F81" s="4">
        <v>2</v>
      </c>
      <c r="G81" s="66" t="s">
        <v>233</v>
      </c>
      <c r="H81" s="4" t="s">
        <v>92</v>
      </c>
    </row>
    <row r="82" spans="2:8" x14ac:dyDescent="0.25">
      <c r="B82" s="67" t="s">
        <v>176</v>
      </c>
      <c r="C82" s="66">
        <v>53</v>
      </c>
      <c r="D82" s="4">
        <v>3</v>
      </c>
      <c r="E82" s="66">
        <v>5</v>
      </c>
      <c r="F82" s="4">
        <v>10</v>
      </c>
      <c r="G82" s="66" t="s">
        <v>223</v>
      </c>
      <c r="H82" s="4" t="s">
        <v>189</v>
      </c>
    </row>
    <row r="83" spans="2:8" x14ac:dyDescent="0.25">
      <c r="B83" s="67" t="s">
        <v>176</v>
      </c>
      <c r="C83" s="66">
        <v>53</v>
      </c>
      <c r="D83" s="4">
        <v>3</v>
      </c>
      <c r="E83" s="66">
        <v>8</v>
      </c>
      <c r="F83" s="4">
        <v>2</v>
      </c>
      <c r="G83" s="66" t="s">
        <v>271</v>
      </c>
      <c r="H83" s="4" t="s">
        <v>273</v>
      </c>
    </row>
    <row r="84" spans="2:8" x14ac:dyDescent="0.25">
      <c r="B84" s="67" t="s">
        <v>176</v>
      </c>
      <c r="C84" s="66">
        <v>60</v>
      </c>
      <c r="D84" s="4">
        <v>6</v>
      </c>
      <c r="E84" s="66">
        <v>6</v>
      </c>
      <c r="F84" s="4">
        <v>2</v>
      </c>
      <c r="G84" s="66" t="s">
        <v>201</v>
      </c>
      <c r="H84" s="4" t="s">
        <v>190</v>
      </c>
    </row>
    <row r="85" spans="2:8" x14ac:dyDescent="0.25">
      <c r="B85" s="67" t="s">
        <v>176</v>
      </c>
      <c r="C85" s="66">
        <v>60</v>
      </c>
      <c r="D85" s="4">
        <v>7</v>
      </c>
      <c r="E85" s="66">
        <v>8</v>
      </c>
      <c r="F85" s="4">
        <v>2</v>
      </c>
      <c r="G85" s="66" t="s">
        <v>250</v>
      </c>
      <c r="H85" s="4" t="s">
        <v>251</v>
      </c>
    </row>
    <row r="86" spans="2:8" x14ac:dyDescent="0.25">
      <c r="B86" s="66" t="s">
        <v>176</v>
      </c>
      <c r="C86" s="66">
        <v>64</v>
      </c>
      <c r="D86" s="4">
        <v>9</v>
      </c>
      <c r="E86" s="66">
        <v>5</v>
      </c>
      <c r="F86" s="4">
        <v>2</v>
      </c>
      <c r="G86" s="66" t="s">
        <v>223</v>
      </c>
      <c r="H86" s="4" t="s">
        <v>191</v>
      </c>
    </row>
    <row r="87" spans="2:8" x14ac:dyDescent="0.25">
      <c r="B87" s="66" t="s">
        <v>176</v>
      </c>
      <c r="C87" s="66">
        <v>68</v>
      </c>
      <c r="D87" s="4">
        <v>6</v>
      </c>
      <c r="E87" s="66">
        <v>5</v>
      </c>
      <c r="F87" s="4">
        <v>2</v>
      </c>
      <c r="G87" s="66" t="s">
        <v>223</v>
      </c>
      <c r="H87" s="4" t="s">
        <v>192</v>
      </c>
    </row>
    <row r="88" spans="2:8" x14ac:dyDescent="0.25">
      <c r="B88" s="66" t="s">
        <v>176</v>
      </c>
      <c r="C88" s="66" t="s">
        <v>175</v>
      </c>
      <c r="D88" s="4">
        <v>3</v>
      </c>
      <c r="E88" s="66">
        <v>3</v>
      </c>
      <c r="F88" s="4" t="s">
        <v>176</v>
      </c>
      <c r="G88" s="66" t="s">
        <v>228</v>
      </c>
      <c r="H88" s="4" t="s">
        <v>177</v>
      </c>
    </row>
    <row r="89" spans="2:8" x14ac:dyDescent="0.25">
      <c r="B89" s="66" t="s">
        <v>176</v>
      </c>
      <c r="C89" s="66" t="s">
        <v>175</v>
      </c>
      <c r="D89" s="4">
        <v>3</v>
      </c>
      <c r="E89" s="66">
        <v>3</v>
      </c>
      <c r="F89" s="4" t="s">
        <v>176</v>
      </c>
      <c r="G89" s="66" t="s">
        <v>228</v>
      </c>
      <c r="H89" s="4" t="s">
        <v>178</v>
      </c>
    </row>
    <row r="90" spans="2:8" x14ac:dyDescent="0.25">
      <c r="B90" s="67" t="s">
        <v>176</v>
      </c>
      <c r="C90" s="66" t="s">
        <v>175</v>
      </c>
      <c r="D90" s="4">
        <v>3</v>
      </c>
      <c r="E90" s="66">
        <v>4</v>
      </c>
      <c r="F90" s="4">
        <v>2</v>
      </c>
      <c r="G90" s="66" t="s">
        <v>201</v>
      </c>
      <c r="H90" s="4" t="s">
        <v>181</v>
      </c>
    </row>
    <row r="91" spans="2:8" x14ac:dyDescent="0.25">
      <c r="B91" s="66" t="s">
        <v>176</v>
      </c>
      <c r="C91" s="66" t="s">
        <v>175</v>
      </c>
      <c r="D91" s="4">
        <v>3</v>
      </c>
      <c r="E91" s="66">
        <v>6</v>
      </c>
      <c r="F91" s="4">
        <v>2</v>
      </c>
      <c r="G91" s="66" t="s">
        <v>249</v>
      </c>
      <c r="H91" s="4" t="s">
        <v>184</v>
      </c>
    </row>
    <row r="92" spans="2:8" x14ac:dyDescent="0.25">
      <c r="B92" s="66" t="s">
        <v>176</v>
      </c>
      <c r="C92" s="66" t="s">
        <v>175</v>
      </c>
      <c r="D92" s="4">
        <v>3</v>
      </c>
      <c r="E92" s="66">
        <v>6</v>
      </c>
      <c r="F92" s="4">
        <v>2</v>
      </c>
      <c r="G92" s="66" t="s">
        <v>217</v>
      </c>
      <c r="H92" s="4" t="s">
        <v>180</v>
      </c>
    </row>
    <row r="93" spans="2:8" x14ac:dyDescent="0.25">
      <c r="B93" s="66" t="s">
        <v>176</v>
      </c>
      <c r="C93" s="66" t="s">
        <v>175</v>
      </c>
      <c r="D93" s="4">
        <v>3</v>
      </c>
      <c r="E93" s="66">
        <v>7</v>
      </c>
      <c r="F93" s="4">
        <v>2</v>
      </c>
      <c r="G93" s="66" t="s">
        <v>249</v>
      </c>
      <c r="H93" s="4" t="s">
        <v>185</v>
      </c>
    </row>
    <row r="94" spans="2:8" x14ac:dyDescent="0.25">
      <c r="B94" s="66" t="s">
        <v>176</v>
      </c>
      <c r="C94" s="66" t="s">
        <v>175</v>
      </c>
      <c r="D94" s="4">
        <v>3</v>
      </c>
      <c r="E94" s="66">
        <v>8</v>
      </c>
      <c r="F94" s="4">
        <v>2</v>
      </c>
      <c r="G94" s="66" t="s">
        <v>248</v>
      </c>
      <c r="H94" s="4" t="s">
        <v>182</v>
      </c>
    </row>
    <row r="95" spans="2:8" x14ac:dyDescent="0.25">
      <c r="B95" s="67" t="s">
        <v>176</v>
      </c>
      <c r="C95" s="66" t="s">
        <v>175</v>
      </c>
      <c r="D95" s="4">
        <v>6</v>
      </c>
      <c r="E95" s="66">
        <v>8</v>
      </c>
      <c r="F95" s="4">
        <v>2</v>
      </c>
      <c r="G95" s="66" t="s">
        <v>202</v>
      </c>
      <c r="H95" s="4" t="s">
        <v>183</v>
      </c>
    </row>
    <row r="96" spans="2:8" x14ac:dyDescent="0.25">
      <c r="B96" s="4" t="s">
        <v>176</v>
      </c>
      <c r="C96" s="4" t="s">
        <v>175</v>
      </c>
      <c r="D96" s="4" t="s">
        <v>176</v>
      </c>
      <c r="E96" s="4">
        <v>2</v>
      </c>
      <c r="F96" s="4" t="s">
        <v>176</v>
      </c>
      <c r="G96" s="4" t="s">
        <v>214</v>
      </c>
      <c r="H96" s="4" t="s">
        <v>179</v>
      </c>
    </row>
    <row r="97" spans="2:8" x14ac:dyDescent="0.25">
      <c r="B97" s="66" t="s">
        <v>176</v>
      </c>
      <c r="C97" s="4" t="s">
        <v>175</v>
      </c>
      <c r="D97" s="4" t="s">
        <v>176</v>
      </c>
      <c r="E97" s="4">
        <v>2</v>
      </c>
      <c r="F97" s="4" t="s">
        <v>176</v>
      </c>
      <c r="G97" s="4" t="s">
        <v>247</v>
      </c>
      <c r="H97" s="4" t="s">
        <v>187</v>
      </c>
    </row>
    <row r="98" spans="2:8" x14ac:dyDescent="0.25">
      <c r="B98" s="4" t="s">
        <v>176</v>
      </c>
      <c r="C98" s="4" t="s">
        <v>175</v>
      </c>
      <c r="D98" s="4" t="s">
        <v>176</v>
      </c>
      <c r="E98" s="4">
        <v>2</v>
      </c>
      <c r="F98" s="4" t="s">
        <v>176</v>
      </c>
      <c r="G98" s="4" t="s">
        <v>247</v>
      </c>
      <c r="H98" s="4" t="s">
        <v>274</v>
      </c>
    </row>
    <row r="99" spans="2:8" x14ac:dyDescent="0.25">
      <c r="B99" s="4" t="s">
        <v>176</v>
      </c>
      <c r="C99" s="4" t="s">
        <v>252</v>
      </c>
      <c r="D99" s="4" t="s">
        <v>252</v>
      </c>
      <c r="E99" s="4" t="s">
        <v>252</v>
      </c>
      <c r="F99" s="4" t="s">
        <v>252</v>
      </c>
      <c r="G99" s="4" t="s">
        <v>196</v>
      </c>
      <c r="H99" s="4" t="s">
        <v>253</v>
      </c>
    </row>
    <row r="100" spans="2:8" x14ac:dyDescent="0.25">
      <c r="B100" s="4" t="s">
        <v>176</v>
      </c>
      <c r="C100" s="4" t="s">
        <v>252</v>
      </c>
      <c r="D100" s="4" t="s">
        <v>252</v>
      </c>
      <c r="E100" s="4" t="s">
        <v>252</v>
      </c>
      <c r="F100" s="4" t="s">
        <v>252</v>
      </c>
      <c r="G100" s="4" t="s">
        <v>196</v>
      </c>
      <c r="H100" s="4" t="s">
        <v>254</v>
      </c>
    </row>
    <row r="101" spans="2:8" x14ac:dyDescent="0.25">
      <c r="B101" s="4" t="s">
        <v>176</v>
      </c>
      <c r="C101" s="4" t="s">
        <v>252</v>
      </c>
      <c r="D101" s="4" t="s">
        <v>252</v>
      </c>
      <c r="E101" s="4" t="s">
        <v>252</v>
      </c>
      <c r="F101" s="4" t="s">
        <v>252</v>
      </c>
      <c r="G101" s="4" t="s">
        <v>196</v>
      </c>
      <c r="H101" s="4" t="s">
        <v>255</v>
      </c>
    </row>
    <row r="102" spans="2:8" x14ac:dyDescent="0.25">
      <c r="B102" s="4" t="s">
        <v>176</v>
      </c>
      <c r="C102" s="4" t="s">
        <v>252</v>
      </c>
      <c r="D102" s="4" t="s">
        <v>252</v>
      </c>
      <c r="E102" s="4" t="s">
        <v>252</v>
      </c>
      <c r="F102" s="4" t="s">
        <v>252</v>
      </c>
      <c r="G102" s="4" t="s">
        <v>196</v>
      </c>
      <c r="H102" s="4" t="s">
        <v>256</v>
      </c>
    </row>
  </sheetData>
  <sheetProtection algorithmName="SHA-512" hashValue="/1snXRXwkY0IwOQJ2Xa5gfGM/teB0wkMeVtFuVaAQD8PM9lnDMSOr0wJguzvXV1lRX01RMHWjNwzohwTfwlrjg==" saltValue="6d0bCWUVN+HH3dQBc2jiwA==" spinCount="100000" sheet="1" objects="1" scenarios="1" selectLockedCells="1"/>
  <mergeCells count="14">
    <mergeCell ref="B45:B47"/>
    <mergeCell ref="H1:L1"/>
    <mergeCell ref="B4:B6"/>
    <mergeCell ref="B13:B15"/>
    <mergeCell ref="B22:B24"/>
    <mergeCell ref="B33:B35"/>
    <mergeCell ref="C22:L22"/>
    <mergeCell ref="C34:L34"/>
    <mergeCell ref="C46:L46"/>
    <mergeCell ref="D58:K58"/>
    <mergeCell ref="B62:B64"/>
    <mergeCell ref="B67:L67"/>
    <mergeCell ref="C63:L63"/>
    <mergeCell ref="B65:L65"/>
  </mergeCells>
  <hyperlinks>
    <hyperlink ref="H1" r:id="rId1"/>
    <hyperlink ref="D58:J58" r:id="rId2" display="Kijk In onze MERKEN GALERIJ voor alle details en foto's van de fiets."/>
  </hyperlinks>
  <pageMargins left="0.70866141732283472" right="0.70866141732283472" top="0.74803149606299213" bottom="0.74803149606299213" header="0.31496062992125984" footer="0.31496062992125984"/>
  <pageSetup paperSize="9" scale="85" fitToHeight="0" orientation="portrait" r:id="rId3"/>
  <headerFooter>
    <oddHeader>&amp;Lwww.speedpedelec-evolutie.nl&amp;C&amp;A</oddHeader>
    <oddFooter>&amp;C&amp;P van &amp;N</oddFooter>
  </headerFooter>
  <rowBreaks count="1" manualBreakCount="1">
    <brk id="44" max="16383"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Z1028"/>
  <sheetViews>
    <sheetView showGridLines="0" showRowColHeaders="0" tabSelected="1" workbookViewId="0">
      <pane ySplit="10" topLeftCell="A11" activePane="bottomLeft" state="frozen"/>
      <selection pane="bottomLeft" activeCell="B7" sqref="B7"/>
    </sheetView>
  </sheetViews>
  <sheetFormatPr defaultRowHeight="20.100000000000001" customHeight="1" x14ac:dyDescent="0.25"/>
  <cols>
    <col min="1" max="1" width="4.85546875" style="42" customWidth="1"/>
    <col min="2" max="2" width="12" style="42" customWidth="1"/>
    <col min="3" max="3" width="10.85546875" style="42" customWidth="1"/>
    <col min="4" max="4" width="11" style="42" customWidth="1"/>
    <col min="5" max="6" width="12" style="42" customWidth="1"/>
    <col min="7" max="7" width="18.5703125" style="42" customWidth="1"/>
    <col min="8" max="8" width="51.85546875" style="42" customWidth="1"/>
    <col min="9" max="9" width="9.140625" style="42" customWidth="1"/>
    <col min="10" max="10" width="10" style="42" customWidth="1"/>
    <col min="11" max="11" width="12.85546875" style="42" customWidth="1"/>
    <col min="12" max="12" width="5.85546875" style="42" hidden="1" customWidth="1"/>
    <col min="13" max="13" width="18.85546875" style="42" hidden="1" customWidth="1"/>
    <col min="14" max="14" width="16" style="42" hidden="1" customWidth="1"/>
    <col min="15" max="16" width="9.5703125" style="42" hidden="1" customWidth="1"/>
    <col min="17" max="17" width="16" style="42" hidden="1" customWidth="1"/>
    <col min="18" max="18" width="9.5703125" style="42" hidden="1" customWidth="1"/>
    <col min="19" max="155" width="9.5703125" style="42" customWidth="1"/>
    <col min="156" max="156" width="10" style="42" bestFit="1" customWidth="1"/>
    <col min="157" max="16384" width="9.140625" style="42"/>
  </cols>
  <sheetData>
    <row r="1" spans="1:156" s="7" customFormat="1" ht="30" customHeight="1" thickBot="1" x14ac:dyDescent="0.3">
      <c r="A1" s="4"/>
      <c r="B1" s="5" t="s">
        <v>0</v>
      </c>
      <c r="C1" s="5"/>
      <c r="D1" s="5"/>
      <c r="E1" s="5"/>
      <c r="F1" s="6"/>
      <c r="G1" s="78" t="s">
        <v>1</v>
      </c>
      <c r="H1" s="79"/>
      <c r="I1" s="80"/>
      <c r="J1" s="38"/>
      <c r="K1" s="71"/>
      <c r="L1" s="38"/>
      <c r="M1" s="38"/>
      <c r="N1" s="38"/>
      <c r="O1" s="38"/>
      <c r="P1" s="38"/>
      <c r="Q1" s="38"/>
      <c r="R1" s="38"/>
    </row>
    <row r="2" spans="1:156" s="7" customFormat="1" ht="15" customHeight="1" x14ac:dyDescent="0.25">
      <c r="A2" s="4"/>
      <c r="B2" s="84" t="str">
        <f>"De Speedfinder© helpt je bij het vinden van de speedpedelec die jij zoekt! Er staan "&amp;I6&amp;" fietsen voor je klaar om uit te kiezen. Van iedere fiets zijn de belangrijkste 5 eigenschappen berekend. Die vind je ook terug in onze Speedradar© op de modelpagina's van onze website."&amp;" In de gouden regel laten we de gemiddelde scores van alle fietsen zien: dan weet je meteen hoe je gevonden fietsen scoren. "&amp;"We laten maximaal 10 fietsen zien waarbij de goedkoopste fiets bovenaan staat. "&amp;"Wij verwijzen naar de disclaimer op onze Home pagina. Fietsen waarbij waarden onbekend zijn staan niet in de Speedfinder©."</f>
        <v>De Speedfinder© helpt je bij het vinden van de speedpedelec die jij zoekt! Er staan 153 fietsen voor je klaar om uit te kiezen. Van iedere fiets zijn de belangrijkste 5 eigenschappen berekend. Die vind je ook terug in onze Speedradar© op de modelpagina's van onze website. In de gouden regel laten we de gemiddelde scores van alle fietsen zien: dan weet je meteen hoe je gevonden fietsen scoren. We laten maximaal 10 fietsen zien waarbij de goedkoopste fiets bovenaan staat. Wij verwijzen naar de disclaimer op onze Home pagina. Fietsen waarbij waarden onbekend zijn staan niet in de Speedfinder©.</v>
      </c>
      <c r="C2" s="84"/>
      <c r="D2" s="84"/>
      <c r="E2" s="84"/>
      <c r="F2" s="84"/>
      <c r="G2" s="84"/>
      <c r="H2" s="84"/>
      <c r="I2" s="84"/>
      <c r="J2" s="39"/>
      <c r="K2" s="72"/>
      <c r="L2" s="40"/>
      <c r="M2" s="38"/>
      <c r="N2" s="38"/>
      <c r="O2" s="38"/>
      <c r="P2" s="38"/>
      <c r="Q2" s="38"/>
      <c r="R2" s="38"/>
    </row>
    <row r="3" spans="1:156" s="7" customFormat="1" ht="15" x14ac:dyDescent="0.25">
      <c r="A3" s="4"/>
      <c r="B3" s="84"/>
      <c r="C3" s="84"/>
      <c r="D3" s="84"/>
      <c r="E3" s="84"/>
      <c r="F3" s="84"/>
      <c r="G3" s="84"/>
      <c r="H3" s="84"/>
      <c r="I3" s="84"/>
      <c r="J3" s="39"/>
      <c r="K3" s="72"/>
      <c r="L3" s="40"/>
      <c r="M3" s="38"/>
      <c r="N3" s="38"/>
      <c r="O3" s="38"/>
      <c r="P3" s="38"/>
      <c r="Q3" s="38"/>
      <c r="R3" s="38"/>
    </row>
    <row r="4" spans="1:156" s="7" customFormat="1" ht="15" x14ac:dyDescent="0.25">
      <c r="A4" s="4"/>
      <c r="B4" s="84"/>
      <c r="C4" s="84"/>
      <c r="D4" s="84"/>
      <c r="E4" s="84"/>
      <c r="F4" s="84"/>
      <c r="G4" s="84"/>
      <c r="H4" s="84"/>
      <c r="I4" s="84"/>
      <c r="J4" s="39"/>
      <c r="K4" s="72"/>
      <c r="L4" s="40"/>
      <c r="M4" s="38"/>
      <c r="N4" s="38"/>
      <c r="O4" s="38"/>
      <c r="P4" s="38"/>
      <c r="Q4" s="38"/>
      <c r="R4" s="38"/>
    </row>
    <row r="5" spans="1:156" s="7" customFormat="1" ht="33.75" customHeight="1" thickBot="1" x14ac:dyDescent="0.3">
      <c r="A5" s="4"/>
      <c r="B5" s="84"/>
      <c r="C5" s="84"/>
      <c r="D5" s="84"/>
      <c r="E5" s="84"/>
      <c r="F5" s="84"/>
      <c r="G5" s="84"/>
      <c r="H5" s="84"/>
      <c r="I5" s="84"/>
      <c r="J5" s="39"/>
      <c r="K5" s="72"/>
      <c r="L5" s="40"/>
      <c r="M5" s="38"/>
      <c r="N5" s="38"/>
      <c r="O5" s="38"/>
      <c r="P5" s="38"/>
      <c r="Q5" s="38"/>
      <c r="R5" s="38"/>
    </row>
    <row r="6" spans="1:156" s="7" customFormat="1" ht="23.25" x14ac:dyDescent="0.25">
      <c r="A6" s="8"/>
      <c r="B6" s="14" t="s">
        <v>2</v>
      </c>
      <c r="C6" s="81" t="s">
        <v>3</v>
      </c>
      <c r="D6" s="82"/>
      <c r="E6" s="82"/>
      <c r="F6" s="83"/>
      <c r="G6" s="15" t="s">
        <v>236</v>
      </c>
      <c r="H6" s="26" t="s">
        <v>4</v>
      </c>
      <c r="I6" s="30">
        <f>COUNTA($I$25:$I$1048576)</f>
        <v>153</v>
      </c>
      <c r="J6" s="39"/>
      <c r="K6" s="73"/>
      <c r="L6" s="40"/>
      <c r="M6" s="38"/>
      <c r="N6" s="38"/>
      <c r="O6" s="38"/>
      <c r="P6" s="38"/>
      <c r="Q6" s="38"/>
      <c r="R6" s="38"/>
    </row>
    <row r="7" spans="1:156" s="7" customFormat="1" ht="23.25" x14ac:dyDescent="0.25">
      <c r="A7" s="8"/>
      <c r="B7" s="16">
        <v>15000</v>
      </c>
      <c r="C7" s="1">
        <v>0</v>
      </c>
      <c r="D7" s="2">
        <v>0</v>
      </c>
      <c r="E7" s="2">
        <v>0</v>
      </c>
      <c r="F7" s="3">
        <v>0</v>
      </c>
      <c r="G7" s="57" t="s">
        <v>237</v>
      </c>
      <c r="H7" s="27" t="s">
        <v>5</v>
      </c>
      <c r="I7" s="31">
        <f>COUNTIF($I$25:$I$1048576,"Ja")</f>
        <v>153</v>
      </c>
      <c r="J7" s="39"/>
      <c r="K7" s="73"/>
      <c r="L7" s="40"/>
      <c r="M7" s="38"/>
      <c r="N7" s="38"/>
      <c r="O7" s="38"/>
      <c r="P7" s="38"/>
      <c r="Q7" s="38"/>
      <c r="R7" s="38"/>
    </row>
    <row r="8" spans="1:156" s="7" customFormat="1" ht="24" customHeight="1" x14ac:dyDescent="0.25">
      <c r="A8" s="4"/>
      <c r="B8" s="17"/>
      <c r="C8" s="18"/>
      <c r="D8" s="19"/>
      <c r="E8" s="19"/>
      <c r="F8" s="19"/>
      <c r="G8" s="57" t="s">
        <v>237</v>
      </c>
      <c r="H8" s="19"/>
      <c r="I8" s="28"/>
      <c r="J8" s="39"/>
      <c r="K8" s="73"/>
      <c r="L8" s="40"/>
      <c r="M8" s="38"/>
      <c r="N8" s="38"/>
      <c r="O8" s="38"/>
      <c r="P8" s="38"/>
      <c r="Q8" s="38"/>
      <c r="R8" s="38"/>
    </row>
    <row r="9" spans="1:156" s="7" customFormat="1" ht="55.5" customHeight="1" x14ac:dyDescent="0.25">
      <c r="A9" s="9"/>
      <c r="B9" s="20" t="s">
        <v>6</v>
      </c>
      <c r="C9" s="21" t="s">
        <v>7</v>
      </c>
      <c r="D9" s="22" t="s">
        <v>8</v>
      </c>
      <c r="E9" s="22" t="s">
        <v>9</v>
      </c>
      <c r="F9" s="22" t="s">
        <v>10</v>
      </c>
      <c r="G9" s="22" t="s">
        <v>197</v>
      </c>
      <c r="H9" s="22" t="s">
        <v>11</v>
      </c>
      <c r="I9" s="28"/>
      <c r="J9" s="39"/>
      <c r="K9" s="73"/>
      <c r="L9" s="40"/>
      <c r="M9" s="38"/>
      <c r="N9" s="38"/>
      <c r="O9" s="38"/>
      <c r="P9" s="38"/>
      <c r="Q9" s="38"/>
      <c r="R9" s="38"/>
    </row>
    <row r="10" spans="1:156" s="8" customFormat="1" ht="20.100000000000001" customHeight="1" x14ac:dyDescent="0.25">
      <c r="A10" s="10"/>
      <c r="B10" s="32">
        <f>AVERAGE(B25:B1048576)</f>
        <v>6249.7582757545579</v>
      </c>
      <c r="C10" s="23">
        <f>AVERAGE(C25:C1048576)</f>
        <v>49.79738562091503</v>
      </c>
      <c r="D10" s="23">
        <f>AVERAGE(D25:D1048576)</f>
        <v>6.1241830065359473</v>
      </c>
      <c r="E10" s="23">
        <f>AVERAGE(E25:E1048576)</f>
        <v>6.2418300653594772</v>
      </c>
      <c r="F10" s="23">
        <f>AVERAGE(F25:F1048576)</f>
        <v>5.215686274509804</v>
      </c>
      <c r="G10" s="23" t="s">
        <v>235</v>
      </c>
      <c r="H10" s="29" t="str">
        <f>"Gemiddelde van alle "&amp;I6&amp;" fietsen waarin je zoekt."</f>
        <v>Gemiddelde van alle 153 fietsen waarin je zoekt.</v>
      </c>
      <c r="I10" s="37"/>
      <c r="J10" s="39"/>
      <c r="K10" s="73"/>
      <c r="L10" s="41"/>
      <c r="M10" s="42"/>
      <c r="N10" s="38"/>
      <c r="O10" s="38"/>
      <c r="P10" s="38"/>
      <c r="Q10" s="38"/>
      <c r="R10" s="38"/>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row>
    <row r="11" spans="1:156" s="12" customFormat="1" ht="20.100000000000001" customHeight="1" x14ac:dyDescent="0.25">
      <c r="A11" s="11"/>
      <c r="B11" s="33">
        <f>IF(MAX($J$24:$J$1048574)&lt;1,"-",VLOOKUP(1,$A$25:$H$1013,2,FALSE))</f>
        <v>2950</v>
      </c>
      <c r="C11" s="24">
        <f>IF(MAX($J$24:$J$1048574)&lt;1,"-",VLOOKUP(1,$A$25:$H$1013,3,FALSE))</f>
        <v>55</v>
      </c>
      <c r="D11" s="24">
        <f>IF(MAX($J$24:$J$1048574)&lt;1,"-",VLOOKUP(1,$A$25:$H$1013,4,FALSE))</f>
        <v>3</v>
      </c>
      <c r="E11" s="24">
        <f>IF(MAX($J$24:$J$1048574)&lt;1,"-",VLOOKUP(1,$A$25:$H$1013,5,FALSE))</f>
        <v>9</v>
      </c>
      <c r="F11" s="24">
        <f>IF(MAX($J$24:$J$1048574)&lt;1,"-",VLOOKUP(1,$A$25:$H$1013,6,FALSE))</f>
        <v>2</v>
      </c>
      <c r="G11" s="24"/>
      <c r="H11" s="24" t="str">
        <f>IF(MAX($J$24:$J$1048574)&lt;1,"-",VLOOKUP(1,$A$25:$H$1013,8,FALSE))</f>
        <v>Celli Bikes-EE-Sport--2020</v>
      </c>
      <c r="I11" s="35"/>
      <c r="J11" s="38"/>
      <c r="K11" s="70"/>
      <c r="L11" s="42"/>
      <c r="M11" s="42"/>
      <c r="N11" s="42"/>
      <c r="O11" s="42"/>
      <c r="P11" s="42"/>
      <c r="Q11" s="42"/>
      <c r="R11" s="42"/>
    </row>
    <row r="12" spans="1:156" s="12" customFormat="1" ht="20.100000000000001" customHeight="1" x14ac:dyDescent="0.25">
      <c r="A12" s="11"/>
      <c r="B12" s="33">
        <f>IF(MAX($J$24:$J$1048574)&lt;2,"-",VLOOKUP(2,$A$25:$H$1013,2,FALSE))</f>
        <v>3300</v>
      </c>
      <c r="C12" s="24">
        <f>IF(MAX($J$24:$J$1048574)&lt;2,"-",VLOOKUP(2,$A$25:$H$1013,3,FALSE))</f>
        <v>56</v>
      </c>
      <c r="D12" s="24">
        <f>IF(MAX($J$24:$J$1048574)&lt;2,"-",VLOOKUP(2,$A$25:$H$1013,4,FALSE))</f>
        <v>3</v>
      </c>
      <c r="E12" s="24">
        <f>IF(MAX($J$24:$J$1048574)&lt;2,"-",VLOOKUP(2,$A$25:$H$1013,5,FALSE))</f>
        <v>9</v>
      </c>
      <c r="F12" s="24">
        <f>IF(MAX($J$24:$J$1048574)&lt;2,"-",VLOOKUP(2,$A$25:$H$1013,6,FALSE))</f>
        <v>2</v>
      </c>
      <c r="G12" s="24"/>
      <c r="H12" s="24" t="str">
        <f>IF(MAX($J$24:$J$1048574)&lt;2,"-",VLOOKUP(2,$A$25:$H$1013,8,FALSE))</f>
        <v>Flanders-Speedy One--2020</v>
      </c>
      <c r="I12" s="35"/>
      <c r="J12" s="38"/>
      <c r="K12" s="70"/>
      <c r="L12" s="42"/>
      <c r="M12" s="42"/>
      <c r="N12" s="42"/>
      <c r="O12" s="42"/>
      <c r="P12" s="42"/>
      <c r="Q12" s="42"/>
      <c r="R12" s="42"/>
    </row>
    <row r="13" spans="1:156" s="12" customFormat="1" ht="20.100000000000001" customHeight="1" x14ac:dyDescent="0.25">
      <c r="A13" s="11"/>
      <c r="B13" s="33">
        <f>IF(MAX($J$24:$J$1048574)&lt;3,"-",VLOOKUP(3,$A$25:$H$1013,2,FALSE))</f>
        <v>3499</v>
      </c>
      <c r="C13" s="24">
        <f>IF(MAX($J$24:$J$1048574)&lt;3,"-",VLOOKUP(3,$A$25:$H$1013,3,FALSE))</f>
        <v>30</v>
      </c>
      <c r="D13" s="24">
        <f>IF(MAX($J$24:$J$1048574)&lt;3,"-",VLOOKUP(3,$A$25:$H$1013,4,FALSE))</f>
        <v>3</v>
      </c>
      <c r="E13" s="24">
        <f>IF(MAX($J$24:$J$1048574)&lt;3,"-",VLOOKUP(3,$A$25:$H$1013,5,FALSE))</f>
        <v>6</v>
      </c>
      <c r="F13" s="24">
        <f>IF(MAX($J$24:$J$1048574)&lt;3,"-",VLOOKUP(3,$A$25:$H$1013,6,FALSE))</f>
        <v>2</v>
      </c>
      <c r="G13" s="24"/>
      <c r="H13" s="24" t="str">
        <f>IF(MAX($J$24:$J$1048574)&lt;3,"-",VLOOKUP(3,$A$25:$H$1013,8,FALSE))</f>
        <v>Haibike-Sduro Trekking-S 8.0-2020</v>
      </c>
      <c r="I13" s="35"/>
      <c r="J13" s="38"/>
      <c r="K13" s="70"/>
      <c r="L13" s="42"/>
      <c r="M13" s="42"/>
      <c r="N13" s="42"/>
      <c r="O13" s="42"/>
      <c r="P13" s="42"/>
      <c r="Q13" s="42"/>
      <c r="R13" s="42"/>
    </row>
    <row r="14" spans="1:156" s="12" customFormat="1" ht="20.100000000000001" customHeight="1" x14ac:dyDescent="0.25">
      <c r="A14" s="11"/>
      <c r="B14" s="33">
        <f>IF(MAX($J$24:$J$1048574)&lt;4,"-",VLOOKUP(4,$A$25:$H$1013,2,FALSE))</f>
        <v>3599</v>
      </c>
      <c r="C14" s="24">
        <f>IF(MAX($J$24:$J$1048574)&lt;4,"-",VLOOKUP(4,$A$25:$H$1013,3,FALSE))</f>
        <v>27</v>
      </c>
      <c r="D14" s="24">
        <f>IF(MAX($J$24:$J$1048574)&lt;4,"-",VLOOKUP(4,$A$25:$H$1013,4,FALSE))</f>
        <v>6</v>
      </c>
      <c r="E14" s="24">
        <f>IF(MAX($J$24:$J$1048574)&lt;4,"-",VLOOKUP(4,$A$25:$H$1013,5,FALSE))</f>
        <v>8</v>
      </c>
      <c r="F14" s="24">
        <f>IF(MAX($J$24:$J$1048574)&lt;4,"-",VLOOKUP(4,$A$25:$H$1013,6,FALSE))</f>
        <v>2</v>
      </c>
      <c r="G14" s="24"/>
      <c r="H14" s="24" t="str">
        <f>IF(MAX($J$24:$J$1048574)&lt;4,"-",VLOOKUP(4,$A$25:$H$1013,8,FALSE))</f>
        <v>Giant-Quick-E+--2020</v>
      </c>
      <c r="I14" s="35"/>
      <c r="J14" s="38"/>
      <c r="K14" s="70"/>
      <c r="L14" s="42"/>
      <c r="M14" s="42"/>
      <c r="N14" s="42"/>
      <c r="O14" s="42"/>
      <c r="P14" s="42"/>
      <c r="Q14" s="42"/>
      <c r="R14" s="42"/>
    </row>
    <row r="15" spans="1:156" s="12" customFormat="1" ht="20.100000000000001" customHeight="1" x14ac:dyDescent="0.25">
      <c r="A15" s="11"/>
      <c r="B15" s="33">
        <f>IF(MAX($J$24:$J$1048574)&lt;5,"-",VLOOKUP(5,$A$25:$H$1013,2,FALSE))</f>
        <v>3599</v>
      </c>
      <c r="C15" s="24">
        <f>IF(MAX($J$24:$J$1048574)&lt;5,"-",VLOOKUP(5,$A$25:$H$1013,3,FALSE))</f>
        <v>30</v>
      </c>
      <c r="D15" s="24">
        <f>IF(MAX($J$24:$J$1048574)&lt;5,"-",VLOOKUP(5,$A$25:$H$1013,4,FALSE))</f>
        <v>3</v>
      </c>
      <c r="E15" s="24">
        <f>IF(MAX($J$24:$J$1048574)&lt;5,"-",VLOOKUP(5,$A$25:$H$1013,5,FALSE))</f>
        <v>6</v>
      </c>
      <c r="F15" s="24">
        <f>IF(MAX($J$24:$J$1048574)&lt;5,"-",VLOOKUP(5,$A$25:$H$1013,6,FALSE))</f>
        <v>2</v>
      </c>
      <c r="G15" s="24"/>
      <c r="H15" s="24" t="str">
        <f>IF(MAX($J$24:$J$1048574)&lt;5,"-",VLOOKUP(5,$A$25:$H$1013,8,FALSE))</f>
        <v>Oxford-S-Pedelec--2020</v>
      </c>
      <c r="I15" s="35"/>
      <c r="J15" s="38"/>
      <c r="K15" s="70"/>
      <c r="L15" s="42"/>
      <c r="M15" s="42"/>
      <c r="N15" s="42"/>
      <c r="O15" s="42"/>
      <c r="P15" s="42"/>
      <c r="Q15" s="42"/>
      <c r="R15" s="42"/>
    </row>
    <row r="16" spans="1:156" s="12" customFormat="1" ht="20.100000000000001" customHeight="1" x14ac:dyDescent="0.25">
      <c r="A16" s="11"/>
      <c r="B16" s="33">
        <f>IF(MAX($J$24:$J$1048574)&lt;6,"-",VLOOKUP(6,$A$25:$H$1013,2,FALSE))</f>
        <v>3599</v>
      </c>
      <c r="C16" s="24">
        <f>IF(MAX($J$24:$J$1048574)&lt;6,"-",VLOOKUP(6,$A$25:$H$1013,3,FALSE))</f>
        <v>30</v>
      </c>
      <c r="D16" s="24">
        <f>IF(MAX($J$24:$J$1048574)&lt;6,"-",VLOOKUP(6,$A$25:$H$1013,4,FALSE))</f>
        <v>6</v>
      </c>
      <c r="E16" s="24">
        <f>IF(MAX($J$24:$J$1048574)&lt;6,"-",VLOOKUP(6,$A$25:$H$1013,5,FALSE))</f>
        <v>6</v>
      </c>
      <c r="F16" s="24">
        <f>IF(MAX($J$24:$J$1048574)&lt;6,"-",VLOOKUP(6,$A$25:$H$1013,6,FALSE))</f>
        <v>2</v>
      </c>
      <c r="G16" s="24"/>
      <c r="H16" s="24" t="str">
        <f>IF(MAX($J$24:$J$1048574)&lt;6,"-",VLOOKUP(6,$A$25:$H$1013,8,FALSE))</f>
        <v>Thompson-S-Commuter--2020</v>
      </c>
      <c r="I16" s="35"/>
      <c r="J16" s="38"/>
      <c r="K16" s="70"/>
      <c r="L16" s="42"/>
      <c r="M16" s="42"/>
      <c r="N16" s="42"/>
      <c r="O16" s="42"/>
      <c r="P16" s="42"/>
      <c r="Q16" s="42"/>
      <c r="R16" s="42"/>
    </row>
    <row r="17" spans="1:156" s="12" customFormat="1" ht="20.100000000000001" customHeight="1" x14ac:dyDescent="0.25">
      <c r="A17" s="11"/>
      <c r="B17" s="33">
        <f>IF(MAX($J$24:$J$1048574)&lt;7,"-",VLOOKUP(7,$A$25:$H$1013,2,FALSE))</f>
        <v>3879</v>
      </c>
      <c r="C17" s="24">
        <f>IF(MAX($J$24:$J$1048574)&lt;7,"-",VLOOKUP(7,$A$25:$H$1013,3,FALSE))</f>
        <v>30</v>
      </c>
      <c r="D17" s="24">
        <f>IF(MAX($J$24:$J$1048574)&lt;7,"-",VLOOKUP(7,$A$25:$H$1013,4,FALSE))</f>
        <v>3</v>
      </c>
      <c r="E17" s="24">
        <f>IF(MAX($J$24:$J$1048574)&lt;7,"-",VLOOKUP(7,$A$25:$H$1013,5,FALSE))</f>
        <v>6</v>
      </c>
      <c r="F17" s="24">
        <f>IF(MAX($J$24:$J$1048574)&lt;7,"-",VLOOKUP(7,$A$25:$H$1013,6,FALSE))</f>
        <v>2</v>
      </c>
      <c r="G17" s="24"/>
      <c r="H17" s="24" t="str">
        <f>IF(MAX($J$24:$J$1048574)&lt;7,"-",VLOOKUP(7,$A$25:$H$1013,8,FALSE))</f>
        <v>Riese &amp; Müller-Roadster-Touring HS-2020</v>
      </c>
      <c r="I17" s="35"/>
      <c r="J17" s="38"/>
      <c r="K17" s="70"/>
      <c r="L17" s="42"/>
      <c r="M17" s="42"/>
      <c r="N17" s="42"/>
      <c r="O17" s="42"/>
      <c r="P17" s="42"/>
      <c r="Q17" s="42"/>
      <c r="R17" s="42"/>
    </row>
    <row r="18" spans="1:156" s="12" customFormat="1" ht="20.100000000000001" customHeight="1" x14ac:dyDescent="0.25">
      <c r="A18" s="11"/>
      <c r="B18" s="33">
        <f>IF(MAX($J$24:$J$1048574)&lt;8,"-",VLOOKUP(8,$A$25:$H$1013,2,FALSE))</f>
        <v>3950</v>
      </c>
      <c r="C18" s="24">
        <f>IF(MAX($J$24:$J$1048574)&lt;8,"-",VLOOKUP(8,$A$25:$H$1013,3,FALSE))</f>
        <v>61</v>
      </c>
      <c r="D18" s="24">
        <f>IF(MAX($J$24:$J$1048574)&lt;8,"-",VLOOKUP(8,$A$25:$H$1013,4,FALSE))</f>
        <v>3</v>
      </c>
      <c r="E18" s="24">
        <f>IF(MAX($J$24:$J$1048574)&lt;8,"-",VLOOKUP(8,$A$25:$H$1013,5,FALSE))</f>
        <v>8</v>
      </c>
      <c r="F18" s="24">
        <f>IF(MAX($J$24:$J$1048574)&lt;8,"-",VLOOKUP(8,$A$25:$H$1013,6,FALSE))</f>
        <v>10</v>
      </c>
      <c r="G18" s="24"/>
      <c r="H18" s="24" t="str">
        <f>IF(MAX($J$24:$J$1048574)&lt;8,"-",VLOOKUP(8,$A$25:$H$1013,8,FALSE))</f>
        <v>Byqr---2022</v>
      </c>
      <c r="I18" s="35"/>
      <c r="J18" s="38"/>
      <c r="K18" s="70"/>
      <c r="L18" s="42"/>
      <c r="M18" s="42"/>
      <c r="N18" s="42"/>
      <c r="O18" s="42"/>
      <c r="P18" s="42"/>
      <c r="Q18" s="42"/>
      <c r="R18" s="42"/>
    </row>
    <row r="19" spans="1:156" s="12" customFormat="1" ht="20.100000000000001" customHeight="1" x14ac:dyDescent="0.25">
      <c r="A19" s="11"/>
      <c r="B19" s="33">
        <f>IF(MAX($J$24:$J$1048574)&lt;9,"-",VLOOKUP(9,$A$25:$H$1013,2,FALSE))</f>
        <v>3979</v>
      </c>
      <c r="C19" s="24">
        <f>IF(MAX($J$24:$J$1048574)&lt;9,"-",VLOOKUP(9,$A$25:$H$1013,3,FALSE))</f>
        <v>27</v>
      </c>
      <c r="D19" s="24">
        <f>IF(MAX($J$24:$J$1048574)&lt;9,"-",VLOOKUP(9,$A$25:$H$1013,4,FALSE))</f>
        <v>7</v>
      </c>
      <c r="E19" s="24">
        <f>IF(MAX($J$24:$J$1048574)&lt;9,"-",VLOOKUP(9,$A$25:$H$1013,5,FALSE))</f>
        <v>3</v>
      </c>
      <c r="F19" s="24">
        <f>IF(MAX($J$24:$J$1048574)&lt;9,"-",VLOOKUP(9,$A$25:$H$1013,6,FALSE))</f>
        <v>6</v>
      </c>
      <c r="G19" s="24"/>
      <c r="H19" s="24" t="str">
        <f>IF(MAX($J$24:$J$1048574)&lt;9,"-",VLOOKUP(9,$A$25:$H$1013,8,FALSE))</f>
        <v>Riese &amp; Müller-Cruiser-Vario HS-2020</v>
      </c>
      <c r="I19" s="35"/>
      <c r="J19" s="38"/>
      <c r="K19" s="70"/>
      <c r="L19" s="42"/>
      <c r="M19" s="42"/>
      <c r="N19" s="42"/>
      <c r="O19" s="42"/>
      <c r="P19" s="42"/>
      <c r="Q19" s="42"/>
      <c r="R19" s="42"/>
    </row>
    <row r="20" spans="1:156" s="12" customFormat="1" ht="20.100000000000001" customHeight="1" thickBot="1" x14ac:dyDescent="0.3">
      <c r="A20" s="11"/>
      <c r="B20" s="34">
        <f>IF(MAX($J$24:$J$1048574)&lt;10,"-",VLOOKUP(10,$A$25:$H$1013,2,FALSE))</f>
        <v>3979</v>
      </c>
      <c r="C20" s="25">
        <f>IF(MAX($J$24:$J$1048574)&lt;10,"-",VLOOKUP(10,$A$25:$H$1013,3,FALSE))</f>
        <v>30</v>
      </c>
      <c r="D20" s="25">
        <f>IF(MAX($J$24:$J$1048574)&lt;10,"-",VLOOKUP(10,$A$25:$H$1013,4,FALSE))</f>
        <v>7</v>
      </c>
      <c r="E20" s="25">
        <f>IF(MAX($J$24:$J$1048574)&lt;10,"-",VLOOKUP(10,$A$25:$H$1013,5,FALSE))</f>
        <v>6</v>
      </c>
      <c r="F20" s="25">
        <f>IF(MAX($J$24:$J$1048574)&lt;10,"-",VLOOKUP(10,$A$25:$H$1013,6,FALSE))</f>
        <v>2</v>
      </c>
      <c r="G20" s="25"/>
      <c r="H20" s="25" t="str">
        <f>IF(MAX($J$24:$J$1048574)&lt;10,"-",VLOOKUP(10,$A$25:$H$1013,8,FALSE))</f>
        <v>Riese &amp; Müller-Roadster-GT Touring HS-2020</v>
      </c>
      <c r="I20" s="36"/>
      <c r="J20" s="43"/>
      <c r="K20" s="69"/>
      <c r="L20" s="41"/>
      <c r="M20" s="42"/>
      <c r="N20" s="38"/>
      <c r="O20" s="38"/>
      <c r="P20" s="38"/>
      <c r="Q20" s="38"/>
      <c r="R20" s="38"/>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row>
    <row r="21" spans="1:156" s="70" customFormat="1" ht="20.100000000000001" customHeight="1" x14ac:dyDescent="0.25">
      <c r="A21" s="68"/>
      <c r="B21" s="68"/>
      <c r="C21" s="68"/>
      <c r="D21" s="68"/>
      <c r="E21" s="68"/>
      <c r="F21" s="68"/>
      <c r="G21" s="68"/>
      <c r="H21" s="68"/>
      <c r="I21" s="68"/>
      <c r="J21" s="68"/>
      <c r="K21" s="68"/>
      <c r="L21" s="41"/>
      <c r="M21" s="42"/>
      <c r="N21" s="38"/>
      <c r="O21" s="38"/>
      <c r="P21" s="38"/>
      <c r="Q21" s="38"/>
      <c r="R21" s="38"/>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row>
    <row r="22" spans="1:156" ht="20.100000000000001" hidden="1" customHeight="1" x14ac:dyDescent="0.25">
      <c r="A22" s="45"/>
      <c r="B22" s="48"/>
      <c r="C22" s="43"/>
      <c r="D22" s="43"/>
      <c r="E22" s="43"/>
      <c r="F22" s="43"/>
      <c r="G22" s="43"/>
      <c r="H22" s="43"/>
      <c r="I22" s="43"/>
      <c r="J22" s="43"/>
      <c r="K22" s="44"/>
      <c r="L22" s="41"/>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row>
    <row r="23" spans="1:156" ht="20.100000000000001" hidden="1" customHeight="1" x14ac:dyDescent="0.25">
      <c r="A23" s="45"/>
      <c r="B23" s="49"/>
      <c r="C23" s="50"/>
      <c r="D23" s="50"/>
      <c r="E23" s="50"/>
      <c r="F23" s="50"/>
      <c r="H23" s="44"/>
      <c r="I23" s="43"/>
      <c r="J23" s="43"/>
      <c r="K23" s="44"/>
      <c r="L23" s="41"/>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row>
    <row r="24" spans="1:156" ht="75" hidden="1" x14ac:dyDescent="0.25">
      <c r="A24" s="45" t="s">
        <v>193</v>
      </c>
      <c r="B24" s="51" t="s">
        <v>6</v>
      </c>
      <c r="C24" s="51" t="s">
        <v>7</v>
      </c>
      <c r="D24" s="52" t="s">
        <v>8</v>
      </c>
      <c r="E24" s="52" t="s">
        <v>9</v>
      </c>
      <c r="F24" s="52" t="s">
        <v>10</v>
      </c>
      <c r="G24" s="52" t="s">
        <v>197</v>
      </c>
      <c r="H24" s="52" t="s">
        <v>11</v>
      </c>
      <c r="I24" s="58" t="s">
        <v>12</v>
      </c>
      <c r="J24" s="58" t="s">
        <v>194</v>
      </c>
      <c r="K24" s="59" t="s">
        <v>195</v>
      </c>
      <c r="L24" s="41"/>
      <c r="M24" s="46" t="s">
        <v>275</v>
      </c>
      <c r="N24" s="38"/>
      <c r="O24" s="38"/>
      <c r="P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row>
    <row r="25" spans="1:156" ht="15" hidden="1" x14ac:dyDescent="0.25">
      <c r="A25" s="53">
        <f>J25</f>
        <v>1</v>
      </c>
      <c r="B25" s="54">
        <v>2950</v>
      </c>
      <c r="C25" s="55">
        <v>55</v>
      </c>
      <c r="D25" s="43">
        <v>3</v>
      </c>
      <c r="E25" s="43">
        <v>9</v>
      </c>
      <c r="F25" s="43">
        <v>2</v>
      </c>
      <c r="G25" s="43" t="s">
        <v>259</v>
      </c>
      <c r="H25" s="43" t="s">
        <v>13</v>
      </c>
      <c r="I25" s="53" t="str">
        <f>IF(AND(B25&lt;$B$7,C25&gt;=$C$7,D25&gt;=$D$7,E25&gt;=$E$7,F25&gt;=$F$7,OR(G25=$G$7,G25=$G$8,AND($G$7="Alle merken",$G$8="Alle merken"))),"Ja","Nee")</f>
        <v>Ja</v>
      </c>
      <c r="J25" s="53">
        <f>IF(I25="Ja",1,0)</f>
        <v>1</v>
      </c>
      <c r="K25" s="53" t="str">
        <f>IF(AND(I25="Ja",J25&lt;11),"Ja","Nee")</f>
        <v>Ja</v>
      </c>
      <c r="L25" s="41"/>
      <c r="M25" s="47" t="s">
        <v>237</v>
      </c>
      <c r="N25" s="38"/>
      <c r="O25" s="38"/>
      <c r="P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row>
    <row r="26" spans="1:156" ht="15" hidden="1" x14ac:dyDescent="0.25">
      <c r="A26" s="53">
        <f t="shared" ref="A26:A89" si="0">J26</f>
        <v>2</v>
      </c>
      <c r="B26" s="54">
        <v>3300</v>
      </c>
      <c r="C26" s="55">
        <v>56</v>
      </c>
      <c r="D26" s="43">
        <v>3</v>
      </c>
      <c r="E26" s="43">
        <v>9</v>
      </c>
      <c r="F26" s="43">
        <v>2</v>
      </c>
      <c r="G26" s="43" t="s">
        <v>200</v>
      </c>
      <c r="H26" s="43" t="s">
        <v>14</v>
      </c>
      <c r="I26" s="53" t="str">
        <f t="shared" ref="I26:I89" si="1">IF(AND(B26&lt;$B$7,C26&gt;=$C$7,D26&gt;=$D$7,E26&gt;=$E$7,F26&gt;=$F$7,OR(G26=$G$7,G26=$G$8,AND($G$7="Alle merken",$G$8="Alle merken"))),"Ja","Nee")</f>
        <v>Ja</v>
      </c>
      <c r="J26" s="53">
        <f>IF(I26="Ja",J25+1,J25)</f>
        <v>2</v>
      </c>
      <c r="K26" s="53" t="str">
        <f t="shared" ref="K26:K89" si="2">IF(AND(I26="Ja",J26&lt;11),"Ja","Nee")</f>
        <v>Ja</v>
      </c>
      <c r="L26" s="41"/>
      <c r="M26" s="38" t="s">
        <v>210</v>
      </c>
      <c r="N26" s="38"/>
      <c r="O26" s="38"/>
      <c r="P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row>
    <row r="27" spans="1:156" ht="15" hidden="1" x14ac:dyDescent="0.25">
      <c r="A27" s="53">
        <f t="shared" si="0"/>
        <v>3</v>
      </c>
      <c r="B27" s="54">
        <v>3499</v>
      </c>
      <c r="C27" s="55">
        <v>30</v>
      </c>
      <c r="D27" s="43">
        <v>3</v>
      </c>
      <c r="E27" s="43">
        <v>6</v>
      </c>
      <c r="F27" s="43">
        <v>2</v>
      </c>
      <c r="G27" s="43" t="s">
        <v>201</v>
      </c>
      <c r="H27" s="43" t="s">
        <v>15</v>
      </c>
      <c r="I27" s="53" t="str">
        <f t="shared" si="1"/>
        <v>Ja</v>
      </c>
      <c r="J27" s="53">
        <f>IF(I27="Ja",J26+1,J26)</f>
        <v>3</v>
      </c>
      <c r="K27" s="53" t="str">
        <f t="shared" si="2"/>
        <v>Ja</v>
      </c>
      <c r="L27" s="41"/>
      <c r="M27" s="38" t="s">
        <v>219</v>
      </c>
      <c r="N27" s="38"/>
      <c r="O27" s="38"/>
      <c r="P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row>
    <row r="28" spans="1:156" ht="15" hidden="1" x14ac:dyDescent="0.25">
      <c r="A28" s="53">
        <f t="shared" si="0"/>
        <v>4</v>
      </c>
      <c r="B28" s="54">
        <v>3599</v>
      </c>
      <c r="C28" s="55">
        <v>27</v>
      </c>
      <c r="D28" s="43">
        <v>6</v>
      </c>
      <c r="E28" s="43">
        <v>8</v>
      </c>
      <c r="F28" s="43">
        <v>2</v>
      </c>
      <c r="G28" s="43" t="s">
        <v>202</v>
      </c>
      <c r="H28" s="43" t="s">
        <v>16</v>
      </c>
      <c r="I28" s="53" t="str">
        <f t="shared" si="1"/>
        <v>Ja</v>
      </c>
      <c r="J28" s="53">
        <f t="shared" ref="J28:J43" si="3">IF(I28="Ja",J27+1,J27)</f>
        <v>4</v>
      </c>
      <c r="K28" s="53" t="str">
        <f t="shared" si="2"/>
        <v>Ja</v>
      </c>
      <c r="L28" s="41"/>
      <c r="M28" s="38" t="s">
        <v>260</v>
      </c>
      <c r="N28" s="38"/>
      <c r="O28" s="38"/>
      <c r="P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row>
    <row r="29" spans="1:156" ht="15" hidden="1" x14ac:dyDescent="0.25">
      <c r="A29" s="53">
        <f t="shared" si="0"/>
        <v>5</v>
      </c>
      <c r="B29" s="54">
        <v>3599</v>
      </c>
      <c r="C29" s="55">
        <v>30</v>
      </c>
      <c r="D29" s="43">
        <v>3</v>
      </c>
      <c r="E29" s="43">
        <v>6</v>
      </c>
      <c r="F29" s="43">
        <v>2</v>
      </c>
      <c r="G29" s="43" t="s">
        <v>203</v>
      </c>
      <c r="H29" s="43" t="s">
        <v>17</v>
      </c>
      <c r="I29" s="53" t="str">
        <f t="shared" si="1"/>
        <v>Ja</v>
      </c>
      <c r="J29" s="53">
        <f t="shared" si="3"/>
        <v>5</v>
      </c>
      <c r="K29" s="53" t="str">
        <f t="shared" si="2"/>
        <v>Ja</v>
      </c>
      <c r="L29" s="41"/>
      <c r="M29" s="38" t="s">
        <v>259</v>
      </c>
      <c r="N29" s="38"/>
      <c r="O29" s="38"/>
      <c r="P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row>
    <row r="30" spans="1:156" ht="15" hidden="1" x14ac:dyDescent="0.25">
      <c r="A30" s="53">
        <f t="shared" si="0"/>
        <v>6</v>
      </c>
      <c r="B30" s="54">
        <v>3599</v>
      </c>
      <c r="C30" s="55">
        <v>30</v>
      </c>
      <c r="D30" s="43">
        <v>6</v>
      </c>
      <c r="E30" s="43">
        <v>6</v>
      </c>
      <c r="F30" s="43">
        <v>2</v>
      </c>
      <c r="G30" s="43" t="s">
        <v>204</v>
      </c>
      <c r="H30" s="43" t="s">
        <v>18</v>
      </c>
      <c r="I30" s="53" t="str">
        <f t="shared" si="1"/>
        <v>Ja</v>
      </c>
      <c r="J30" s="53">
        <f t="shared" si="3"/>
        <v>6</v>
      </c>
      <c r="K30" s="53" t="str">
        <f t="shared" si="2"/>
        <v>Ja</v>
      </c>
      <c r="L30" s="41"/>
      <c r="M30" s="38" t="s">
        <v>207</v>
      </c>
      <c r="N30" s="38"/>
      <c r="O30" s="38"/>
      <c r="P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row>
    <row r="31" spans="1:156" ht="15" hidden="1" x14ac:dyDescent="0.25">
      <c r="A31" s="53">
        <f t="shared" si="0"/>
        <v>7</v>
      </c>
      <c r="B31" s="54">
        <v>3879</v>
      </c>
      <c r="C31" s="55">
        <v>30</v>
      </c>
      <c r="D31" s="43">
        <v>3</v>
      </c>
      <c r="E31" s="43">
        <v>6</v>
      </c>
      <c r="F31" s="43">
        <v>2</v>
      </c>
      <c r="G31" s="43" t="s">
        <v>198</v>
      </c>
      <c r="H31" s="43" t="s">
        <v>19</v>
      </c>
      <c r="I31" s="53" t="str">
        <f t="shared" si="1"/>
        <v>Ja</v>
      </c>
      <c r="J31" s="53">
        <f t="shared" si="3"/>
        <v>7</v>
      </c>
      <c r="K31" s="53" t="str">
        <f t="shared" si="2"/>
        <v>Ja</v>
      </c>
      <c r="L31" s="41"/>
      <c r="M31" s="38" t="s">
        <v>213</v>
      </c>
      <c r="N31" s="38"/>
      <c r="O31" s="38"/>
      <c r="P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row>
    <row r="32" spans="1:156" ht="15" hidden="1" x14ac:dyDescent="0.25">
      <c r="A32" s="53">
        <f t="shared" si="0"/>
        <v>8</v>
      </c>
      <c r="B32" s="54">
        <v>3950</v>
      </c>
      <c r="C32" s="55">
        <v>61</v>
      </c>
      <c r="D32" s="43">
        <v>3</v>
      </c>
      <c r="E32" s="43">
        <v>8</v>
      </c>
      <c r="F32" s="43">
        <v>10</v>
      </c>
      <c r="G32" s="43" t="s">
        <v>260</v>
      </c>
      <c r="H32" s="43" t="s">
        <v>261</v>
      </c>
      <c r="I32" s="53" t="str">
        <f t="shared" si="1"/>
        <v>Ja</v>
      </c>
      <c r="J32" s="53">
        <f t="shared" si="3"/>
        <v>8</v>
      </c>
      <c r="K32" s="53" t="str">
        <f t="shared" si="2"/>
        <v>Ja</v>
      </c>
      <c r="L32" s="41"/>
      <c r="M32" s="38" t="s">
        <v>222</v>
      </c>
      <c r="N32" s="38"/>
      <c r="O32" s="38"/>
      <c r="P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row>
    <row r="33" spans="1:156" ht="15" hidden="1" x14ac:dyDescent="0.25">
      <c r="A33" s="53">
        <f t="shared" si="0"/>
        <v>9</v>
      </c>
      <c r="B33" s="54">
        <v>3979</v>
      </c>
      <c r="C33" s="55">
        <v>27</v>
      </c>
      <c r="D33" s="43">
        <v>7</v>
      </c>
      <c r="E33" s="43">
        <v>3</v>
      </c>
      <c r="F33" s="43">
        <v>6</v>
      </c>
      <c r="G33" s="43" t="s">
        <v>198</v>
      </c>
      <c r="H33" s="43" t="s">
        <v>20</v>
      </c>
      <c r="I33" s="53" t="str">
        <f t="shared" si="1"/>
        <v>Ja</v>
      </c>
      <c r="J33" s="53">
        <f t="shared" si="3"/>
        <v>9</v>
      </c>
      <c r="K33" s="53" t="str">
        <f t="shared" si="2"/>
        <v>Ja</v>
      </c>
      <c r="L33" s="41"/>
      <c r="M33" s="38" t="s">
        <v>229</v>
      </c>
      <c r="N33" s="38"/>
      <c r="O33" s="38"/>
      <c r="P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row>
    <row r="34" spans="1:156" ht="15" hidden="1" x14ac:dyDescent="0.25">
      <c r="A34" s="53">
        <f t="shared" si="0"/>
        <v>10</v>
      </c>
      <c r="B34" s="54">
        <v>3979</v>
      </c>
      <c r="C34" s="55">
        <v>30</v>
      </c>
      <c r="D34" s="43">
        <v>7</v>
      </c>
      <c r="E34" s="43">
        <v>6</v>
      </c>
      <c r="F34" s="43">
        <v>2</v>
      </c>
      <c r="G34" s="43" t="s">
        <v>198</v>
      </c>
      <c r="H34" s="43" t="s">
        <v>21</v>
      </c>
      <c r="I34" s="53" t="str">
        <f t="shared" si="1"/>
        <v>Ja</v>
      </c>
      <c r="J34" s="53">
        <f t="shared" si="3"/>
        <v>10</v>
      </c>
      <c r="K34" s="53" t="str">
        <f t="shared" si="2"/>
        <v>Ja</v>
      </c>
      <c r="L34" s="41"/>
      <c r="M34" s="38" t="s">
        <v>200</v>
      </c>
      <c r="N34" s="38"/>
      <c r="O34" s="38"/>
      <c r="P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row>
    <row r="35" spans="1:156" ht="15" hidden="1" x14ac:dyDescent="0.25">
      <c r="A35" s="53">
        <f t="shared" si="0"/>
        <v>11</v>
      </c>
      <c r="B35" s="54">
        <v>3999</v>
      </c>
      <c r="C35" s="55">
        <v>30</v>
      </c>
      <c r="D35" s="43">
        <v>3</v>
      </c>
      <c r="E35" s="43">
        <v>6</v>
      </c>
      <c r="F35" s="43">
        <v>2</v>
      </c>
      <c r="G35" s="43" t="s">
        <v>205</v>
      </c>
      <c r="H35" s="43" t="s">
        <v>22</v>
      </c>
      <c r="I35" s="53" t="str">
        <f t="shared" si="1"/>
        <v>Ja</v>
      </c>
      <c r="J35" s="53">
        <f t="shared" si="3"/>
        <v>11</v>
      </c>
      <c r="K35" s="53" t="str">
        <f t="shared" si="2"/>
        <v>Nee</v>
      </c>
      <c r="L35" s="41"/>
      <c r="M35" s="38" t="s">
        <v>216</v>
      </c>
      <c r="N35" s="38"/>
      <c r="O35" s="38"/>
      <c r="P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row>
    <row r="36" spans="1:156" ht="15" hidden="1" x14ac:dyDescent="0.25">
      <c r="A36" s="53">
        <f t="shared" si="0"/>
        <v>12</v>
      </c>
      <c r="B36" s="54">
        <v>3999</v>
      </c>
      <c r="C36" s="55">
        <v>30</v>
      </c>
      <c r="D36" s="43">
        <v>4</v>
      </c>
      <c r="E36" s="43">
        <v>7</v>
      </c>
      <c r="F36" s="43">
        <v>2</v>
      </c>
      <c r="G36" s="43" t="s">
        <v>206</v>
      </c>
      <c r="H36" s="43" t="s">
        <v>23</v>
      </c>
      <c r="I36" s="53" t="str">
        <f t="shared" si="1"/>
        <v>Ja</v>
      </c>
      <c r="J36" s="53">
        <f t="shared" si="3"/>
        <v>12</v>
      </c>
      <c r="K36" s="53" t="str">
        <f t="shared" si="2"/>
        <v>Nee</v>
      </c>
      <c r="L36" s="41"/>
      <c r="M36" s="38" t="s">
        <v>208</v>
      </c>
      <c r="N36" s="38"/>
      <c r="O36" s="38"/>
      <c r="P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row>
    <row r="37" spans="1:156" ht="15" hidden="1" x14ac:dyDescent="0.25">
      <c r="A37" s="53">
        <f t="shared" si="0"/>
        <v>13</v>
      </c>
      <c r="B37" s="54">
        <v>3999</v>
      </c>
      <c r="C37" s="55">
        <v>30</v>
      </c>
      <c r="D37" s="43">
        <v>6</v>
      </c>
      <c r="E37" s="43">
        <v>6</v>
      </c>
      <c r="F37" s="43">
        <v>2</v>
      </c>
      <c r="G37" s="43" t="s">
        <v>201</v>
      </c>
      <c r="H37" s="43" t="s">
        <v>24</v>
      </c>
      <c r="I37" s="53" t="str">
        <f t="shared" si="1"/>
        <v>Ja</v>
      </c>
      <c r="J37" s="53">
        <f t="shared" si="3"/>
        <v>13</v>
      </c>
      <c r="K37" s="53" t="str">
        <f t="shared" si="2"/>
        <v>Nee</v>
      </c>
      <c r="L37" s="41"/>
      <c r="M37" s="38" t="s">
        <v>205</v>
      </c>
      <c r="N37" s="38"/>
      <c r="O37" s="38"/>
      <c r="P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row>
    <row r="38" spans="1:156" ht="15" hidden="1" x14ac:dyDescent="0.25">
      <c r="A38" s="53">
        <f t="shared" si="0"/>
        <v>14</v>
      </c>
      <c r="B38" s="54">
        <v>3999</v>
      </c>
      <c r="C38" s="55">
        <v>30</v>
      </c>
      <c r="D38" s="43">
        <v>6</v>
      </c>
      <c r="E38" s="43">
        <v>6</v>
      </c>
      <c r="F38" s="43">
        <v>2</v>
      </c>
      <c r="G38" s="43" t="s">
        <v>204</v>
      </c>
      <c r="H38" s="43" t="s">
        <v>25</v>
      </c>
      <c r="I38" s="53" t="str">
        <f t="shared" si="1"/>
        <v>Ja</v>
      </c>
      <c r="J38" s="53">
        <f t="shared" si="3"/>
        <v>14</v>
      </c>
      <c r="K38" s="53" t="str">
        <f t="shared" si="2"/>
        <v>Nee</v>
      </c>
      <c r="L38" s="41"/>
      <c r="M38" s="38" t="s">
        <v>202</v>
      </c>
      <c r="N38" s="38"/>
      <c r="O38" s="38"/>
      <c r="P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row>
    <row r="39" spans="1:156" ht="15" hidden="1" x14ac:dyDescent="0.25">
      <c r="A39" s="53">
        <f t="shared" si="0"/>
        <v>15</v>
      </c>
      <c r="B39" s="54">
        <v>3999</v>
      </c>
      <c r="C39" s="55">
        <v>38</v>
      </c>
      <c r="D39" s="43">
        <v>6</v>
      </c>
      <c r="E39" s="43">
        <v>7</v>
      </c>
      <c r="F39" s="43">
        <v>2</v>
      </c>
      <c r="G39" s="43" t="s">
        <v>207</v>
      </c>
      <c r="H39" s="43" t="s">
        <v>26</v>
      </c>
      <c r="I39" s="53" t="str">
        <f t="shared" si="1"/>
        <v>Ja</v>
      </c>
      <c r="J39" s="53">
        <f t="shared" si="3"/>
        <v>15</v>
      </c>
      <c r="K39" s="53" t="str">
        <f t="shared" si="2"/>
        <v>Nee</v>
      </c>
      <c r="L39" s="41"/>
      <c r="M39" s="38" t="s">
        <v>201</v>
      </c>
      <c r="N39" s="38"/>
      <c r="O39" s="38"/>
      <c r="P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row>
    <row r="40" spans="1:156" ht="15" hidden="1" x14ac:dyDescent="0.25">
      <c r="A40" s="53">
        <f t="shared" si="0"/>
        <v>16</v>
      </c>
      <c r="B40" s="54">
        <v>4079</v>
      </c>
      <c r="C40" s="55">
        <v>30</v>
      </c>
      <c r="D40" s="43">
        <v>6</v>
      </c>
      <c r="E40" s="43">
        <v>6</v>
      </c>
      <c r="F40" s="43">
        <v>2</v>
      </c>
      <c r="G40" s="43" t="s">
        <v>198</v>
      </c>
      <c r="H40" s="43" t="s">
        <v>27</v>
      </c>
      <c r="I40" s="53" t="str">
        <f t="shared" si="1"/>
        <v>Ja</v>
      </c>
      <c r="J40" s="53">
        <f t="shared" si="3"/>
        <v>16</v>
      </c>
      <c r="K40" s="53" t="str">
        <f t="shared" si="2"/>
        <v>Nee</v>
      </c>
      <c r="L40" s="41"/>
      <c r="M40" s="38" t="s">
        <v>206</v>
      </c>
      <c r="N40" s="38"/>
      <c r="O40" s="38"/>
      <c r="P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row>
    <row r="41" spans="1:156" ht="15" hidden="1" x14ac:dyDescent="0.25">
      <c r="A41" s="53">
        <f t="shared" si="0"/>
        <v>17</v>
      </c>
      <c r="B41" s="54">
        <v>4079</v>
      </c>
      <c r="C41" s="55">
        <v>30</v>
      </c>
      <c r="D41" s="43">
        <v>7</v>
      </c>
      <c r="E41" s="43">
        <v>6</v>
      </c>
      <c r="F41" s="43">
        <v>2</v>
      </c>
      <c r="G41" s="43" t="s">
        <v>198</v>
      </c>
      <c r="H41" s="43" t="s">
        <v>28</v>
      </c>
      <c r="I41" s="53" t="str">
        <f t="shared" si="1"/>
        <v>Ja</v>
      </c>
      <c r="J41" s="53">
        <f t="shared" si="3"/>
        <v>17</v>
      </c>
      <c r="K41" s="53" t="str">
        <f t="shared" si="2"/>
        <v>Nee</v>
      </c>
      <c r="L41" s="41"/>
      <c r="M41" s="38" t="s">
        <v>234</v>
      </c>
      <c r="N41" s="38"/>
      <c r="O41" s="38"/>
      <c r="P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row>
    <row r="42" spans="1:156" ht="15" hidden="1" x14ac:dyDescent="0.25">
      <c r="A42" s="53">
        <f t="shared" si="0"/>
        <v>18</v>
      </c>
      <c r="B42" s="54">
        <v>4195</v>
      </c>
      <c r="C42" s="55">
        <v>54</v>
      </c>
      <c r="D42" s="43">
        <v>7</v>
      </c>
      <c r="E42" s="43">
        <v>7</v>
      </c>
      <c r="F42" s="43">
        <v>10</v>
      </c>
      <c r="G42" s="43" t="s">
        <v>208</v>
      </c>
      <c r="H42" s="43" t="s">
        <v>29</v>
      </c>
      <c r="I42" s="53" t="str">
        <f t="shared" si="1"/>
        <v>Ja</v>
      </c>
      <c r="J42" s="53">
        <f t="shared" si="3"/>
        <v>18</v>
      </c>
      <c r="K42" s="53" t="str">
        <f t="shared" si="2"/>
        <v>Nee</v>
      </c>
      <c r="L42" s="41"/>
      <c r="M42" s="38" t="s">
        <v>262</v>
      </c>
      <c r="N42" s="38"/>
      <c r="O42" s="38"/>
      <c r="P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row>
    <row r="43" spans="1:156" ht="15" hidden="1" x14ac:dyDescent="0.25">
      <c r="A43" s="53">
        <f t="shared" si="0"/>
        <v>19</v>
      </c>
      <c r="B43" s="54">
        <v>4199</v>
      </c>
      <c r="C43" s="55">
        <v>27</v>
      </c>
      <c r="D43" s="43">
        <v>3</v>
      </c>
      <c r="E43" s="43">
        <v>3</v>
      </c>
      <c r="F43" s="43">
        <v>6</v>
      </c>
      <c r="G43" s="43" t="s">
        <v>205</v>
      </c>
      <c r="H43" s="43" t="s">
        <v>30</v>
      </c>
      <c r="I43" s="53" t="str">
        <f t="shared" si="1"/>
        <v>Ja</v>
      </c>
      <c r="J43" s="53">
        <f t="shared" si="3"/>
        <v>19</v>
      </c>
      <c r="K43" s="53" t="str">
        <f t="shared" si="2"/>
        <v>Nee</v>
      </c>
      <c r="L43" s="41"/>
      <c r="M43" s="38" t="s">
        <v>221</v>
      </c>
      <c r="N43" s="38"/>
      <c r="O43" s="38"/>
      <c r="P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row>
    <row r="44" spans="1:156" ht="15" hidden="1" x14ac:dyDescent="0.25">
      <c r="A44" s="53">
        <f t="shared" si="0"/>
        <v>20</v>
      </c>
      <c r="B44" s="54">
        <v>4299</v>
      </c>
      <c r="C44" s="55">
        <v>49</v>
      </c>
      <c r="D44" s="43">
        <v>7</v>
      </c>
      <c r="E44" s="43">
        <v>9</v>
      </c>
      <c r="F44" s="43">
        <v>2</v>
      </c>
      <c r="G44" s="43" t="s">
        <v>209</v>
      </c>
      <c r="H44" s="43" t="s">
        <v>31</v>
      </c>
      <c r="I44" s="53" t="str">
        <f t="shared" si="1"/>
        <v>Ja</v>
      </c>
      <c r="J44" s="53">
        <f t="shared" ref="J44:J107" si="4">IF(I44="Ja",J43+1,J43)</f>
        <v>20</v>
      </c>
      <c r="K44" s="53" t="str">
        <f t="shared" si="2"/>
        <v>Nee</v>
      </c>
      <c r="L44" s="41"/>
      <c r="M44" s="38" t="s">
        <v>214</v>
      </c>
      <c r="N44" s="38"/>
      <c r="O44" s="38"/>
      <c r="P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row>
    <row r="45" spans="1:156" ht="15" hidden="1" x14ac:dyDescent="0.25">
      <c r="A45" s="53">
        <f t="shared" si="0"/>
        <v>21</v>
      </c>
      <c r="B45" s="54">
        <v>4499</v>
      </c>
      <c r="C45" s="55">
        <v>33</v>
      </c>
      <c r="D45" s="43">
        <v>3</v>
      </c>
      <c r="E45" s="43">
        <v>8</v>
      </c>
      <c r="F45" s="43">
        <v>2</v>
      </c>
      <c r="G45" s="43" t="s">
        <v>210</v>
      </c>
      <c r="H45" s="43" t="s">
        <v>32</v>
      </c>
      <c r="I45" s="53" t="str">
        <f t="shared" si="1"/>
        <v>Ja</v>
      </c>
      <c r="J45" s="53">
        <f t="shared" si="4"/>
        <v>21</v>
      </c>
      <c r="K45" s="53" t="str">
        <f t="shared" si="2"/>
        <v>Nee</v>
      </c>
      <c r="L45" s="41"/>
      <c r="M45" s="38" t="s">
        <v>218</v>
      </c>
      <c r="N45" s="74"/>
      <c r="O45" s="38"/>
      <c r="P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row>
    <row r="46" spans="1:156" ht="15" hidden="1" x14ac:dyDescent="0.25">
      <c r="A46" s="53">
        <f t="shared" si="0"/>
        <v>22</v>
      </c>
      <c r="B46" s="54">
        <v>4499</v>
      </c>
      <c r="C46" s="55">
        <v>38</v>
      </c>
      <c r="D46" s="43">
        <v>3</v>
      </c>
      <c r="E46" s="43">
        <v>7</v>
      </c>
      <c r="F46" s="43">
        <v>2</v>
      </c>
      <c r="G46" s="43" t="s">
        <v>210</v>
      </c>
      <c r="H46" s="43" t="s">
        <v>33</v>
      </c>
      <c r="I46" s="53" t="str">
        <f t="shared" si="1"/>
        <v>Ja</v>
      </c>
      <c r="J46" s="53">
        <f t="shared" si="4"/>
        <v>22</v>
      </c>
      <c r="K46" s="53" t="str">
        <f t="shared" si="2"/>
        <v>Nee</v>
      </c>
      <c r="L46" s="41"/>
      <c r="M46" s="38" t="s">
        <v>233</v>
      </c>
      <c r="N46" s="74"/>
      <c r="O46" s="38"/>
      <c r="P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row>
    <row r="47" spans="1:156" ht="15" hidden="1" x14ac:dyDescent="0.25">
      <c r="A47" s="53">
        <f t="shared" si="0"/>
        <v>23</v>
      </c>
      <c r="B47" s="54">
        <v>4500</v>
      </c>
      <c r="C47" s="55">
        <v>38</v>
      </c>
      <c r="D47" s="43">
        <v>6</v>
      </c>
      <c r="E47" s="43">
        <v>6</v>
      </c>
      <c r="F47" s="43">
        <v>2</v>
      </c>
      <c r="G47" s="43" t="s">
        <v>211</v>
      </c>
      <c r="H47" s="43" t="s">
        <v>34</v>
      </c>
      <c r="I47" s="53" t="str">
        <f t="shared" si="1"/>
        <v>Ja</v>
      </c>
      <c r="J47" s="53">
        <f t="shared" si="4"/>
        <v>23</v>
      </c>
      <c r="K47" s="53" t="str">
        <f t="shared" si="2"/>
        <v>Nee</v>
      </c>
      <c r="L47" s="41"/>
      <c r="M47" s="38" t="s">
        <v>231</v>
      </c>
      <c r="N47" s="74"/>
      <c r="O47" s="38"/>
      <c r="P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row>
    <row r="48" spans="1:156" ht="15" hidden="1" x14ac:dyDescent="0.25">
      <c r="A48" s="53">
        <f t="shared" si="0"/>
        <v>24</v>
      </c>
      <c r="B48" s="54">
        <v>4589</v>
      </c>
      <c r="C48" s="55">
        <v>27</v>
      </c>
      <c r="D48" s="43">
        <v>7</v>
      </c>
      <c r="E48" s="43">
        <v>3</v>
      </c>
      <c r="F48" s="43">
        <v>10</v>
      </c>
      <c r="G48" s="43" t="s">
        <v>198</v>
      </c>
      <c r="H48" s="43" t="s">
        <v>35</v>
      </c>
      <c r="I48" s="53" t="str">
        <f t="shared" si="1"/>
        <v>Ja</v>
      </c>
      <c r="J48" s="53">
        <f t="shared" si="4"/>
        <v>24</v>
      </c>
      <c r="K48" s="53" t="str">
        <f t="shared" si="2"/>
        <v>Nee</v>
      </c>
      <c r="L48" s="41"/>
      <c r="M48" s="38" t="s">
        <v>232</v>
      </c>
      <c r="N48" s="74"/>
      <c r="O48" s="38"/>
      <c r="P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row>
    <row r="49" spans="1:156" ht="15" hidden="1" x14ac:dyDescent="0.25">
      <c r="A49" s="53">
        <f t="shared" si="0"/>
        <v>25</v>
      </c>
      <c r="B49" s="54">
        <v>4699</v>
      </c>
      <c r="C49" s="55">
        <v>39</v>
      </c>
      <c r="D49" s="43">
        <v>7</v>
      </c>
      <c r="E49" s="43">
        <v>8</v>
      </c>
      <c r="F49" s="43">
        <v>2</v>
      </c>
      <c r="G49" s="43" t="s">
        <v>209</v>
      </c>
      <c r="H49" s="43" t="s">
        <v>36</v>
      </c>
      <c r="I49" s="53" t="str">
        <f t="shared" si="1"/>
        <v>Ja</v>
      </c>
      <c r="J49" s="53">
        <f t="shared" si="4"/>
        <v>25</v>
      </c>
      <c r="K49" s="53" t="str">
        <f t="shared" si="2"/>
        <v>Nee</v>
      </c>
      <c r="L49" s="41"/>
      <c r="M49" s="38" t="s">
        <v>224</v>
      </c>
      <c r="N49" s="74"/>
      <c r="O49" s="38"/>
      <c r="P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row>
    <row r="50" spans="1:156" ht="15" hidden="1" x14ac:dyDescent="0.25">
      <c r="A50" s="53">
        <f t="shared" si="0"/>
        <v>26</v>
      </c>
      <c r="B50" s="54">
        <v>4699</v>
      </c>
      <c r="C50" s="55">
        <v>60</v>
      </c>
      <c r="D50" s="43">
        <v>3</v>
      </c>
      <c r="E50" s="43">
        <v>7</v>
      </c>
      <c r="F50" s="43">
        <v>2</v>
      </c>
      <c r="G50" s="43" t="s">
        <v>205</v>
      </c>
      <c r="H50" s="43" t="s">
        <v>37</v>
      </c>
      <c r="I50" s="53" t="str">
        <f t="shared" si="1"/>
        <v>Ja</v>
      </c>
      <c r="J50" s="53">
        <f t="shared" si="4"/>
        <v>26</v>
      </c>
      <c r="K50" s="53" t="str">
        <f t="shared" si="2"/>
        <v>Nee</v>
      </c>
      <c r="L50" s="41"/>
      <c r="M50" s="38" t="s">
        <v>203</v>
      </c>
      <c r="N50" s="74"/>
      <c r="O50" s="38"/>
      <c r="P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row>
    <row r="51" spans="1:156" ht="15" hidden="1" x14ac:dyDescent="0.25">
      <c r="A51" s="53">
        <f t="shared" si="0"/>
        <v>27</v>
      </c>
      <c r="B51" s="54">
        <v>4799</v>
      </c>
      <c r="C51" s="55">
        <v>32</v>
      </c>
      <c r="D51" s="43">
        <v>6</v>
      </c>
      <c r="E51" s="43">
        <v>8</v>
      </c>
      <c r="F51" s="43">
        <v>2</v>
      </c>
      <c r="G51" s="43" t="s">
        <v>212</v>
      </c>
      <c r="H51" s="43" t="s">
        <v>39</v>
      </c>
      <c r="I51" s="53" t="str">
        <f t="shared" si="1"/>
        <v>Ja</v>
      </c>
      <c r="J51" s="53">
        <f t="shared" si="4"/>
        <v>27</v>
      </c>
      <c r="K51" s="53" t="str">
        <f t="shared" si="2"/>
        <v>Nee</v>
      </c>
      <c r="L51" s="41"/>
      <c r="M51" s="38" t="s">
        <v>209</v>
      </c>
      <c r="N51" s="74"/>
      <c r="O51" s="38"/>
      <c r="P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row>
    <row r="52" spans="1:156" ht="15" hidden="1" x14ac:dyDescent="0.25">
      <c r="A52" s="53">
        <f t="shared" si="0"/>
        <v>28</v>
      </c>
      <c r="B52" s="54">
        <v>4799</v>
      </c>
      <c r="C52" s="55">
        <v>68</v>
      </c>
      <c r="D52" s="43">
        <v>6</v>
      </c>
      <c r="E52" s="43">
        <v>7</v>
      </c>
      <c r="F52" s="43">
        <v>2</v>
      </c>
      <c r="G52" s="43" t="s">
        <v>213</v>
      </c>
      <c r="H52" s="43" t="s">
        <v>40</v>
      </c>
      <c r="I52" s="53" t="str">
        <f t="shared" si="1"/>
        <v>Ja</v>
      </c>
      <c r="J52" s="53">
        <f t="shared" si="4"/>
        <v>28</v>
      </c>
      <c r="K52" s="53" t="str">
        <f t="shared" si="2"/>
        <v>Nee</v>
      </c>
      <c r="L52" s="41"/>
      <c r="M52" s="38" t="s">
        <v>211</v>
      </c>
      <c r="N52" s="74"/>
      <c r="O52" s="38"/>
      <c r="P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row>
    <row r="53" spans="1:156" ht="15" hidden="1" x14ac:dyDescent="0.25">
      <c r="A53" s="53">
        <f t="shared" si="0"/>
        <v>29</v>
      </c>
      <c r="B53" s="54">
        <v>4849</v>
      </c>
      <c r="C53" s="55">
        <v>54</v>
      </c>
      <c r="D53" s="43">
        <v>9</v>
      </c>
      <c r="E53" s="43">
        <v>8</v>
      </c>
      <c r="F53" s="43">
        <v>2</v>
      </c>
      <c r="G53" s="43" t="s">
        <v>214</v>
      </c>
      <c r="H53" s="43" t="s">
        <v>41</v>
      </c>
      <c r="I53" s="53" t="str">
        <f t="shared" si="1"/>
        <v>Ja</v>
      </c>
      <c r="J53" s="53">
        <f t="shared" si="4"/>
        <v>29</v>
      </c>
      <c r="K53" s="53" t="str">
        <f t="shared" si="2"/>
        <v>Nee</v>
      </c>
      <c r="L53" s="41"/>
      <c r="M53" s="38" t="s">
        <v>226</v>
      </c>
      <c r="N53" s="74"/>
      <c r="O53" s="38"/>
      <c r="P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row>
    <row r="54" spans="1:156" ht="15" hidden="1" x14ac:dyDescent="0.25">
      <c r="A54" s="53">
        <f t="shared" si="0"/>
        <v>30</v>
      </c>
      <c r="B54" s="54">
        <v>4879</v>
      </c>
      <c r="C54" s="55">
        <v>38</v>
      </c>
      <c r="D54" s="43">
        <v>3</v>
      </c>
      <c r="E54" s="43">
        <v>7</v>
      </c>
      <c r="F54" s="43">
        <v>2</v>
      </c>
      <c r="G54" s="43" t="s">
        <v>215</v>
      </c>
      <c r="H54" s="43" t="s">
        <v>42</v>
      </c>
      <c r="I54" s="53" t="str">
        <f t="shared" si="1"/>
        <v>Ja</v>
      </c>
      <c r="J54" s="53">
        <f t="shared" si="4"/>
        <v>30</v>
      </c>
      <c r="K54" s="53" t="str">
        <f t="shared" si="2"/>
        <v>Nee</v>
      </c>
      <c r="L54" s="41"/>
      <c r="M54" s="38" t="s">
        <v>198</v>
      </c>
      <c r="N54" s="74"/>
      <c r="O54" s="38"/>
      <c r="P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row>
    <row r="55" spans="1:156" ht="15" hidden="1" x14ac:dyDescent="0.25">
      <c r="A55" s="53">
        <f t="shared" si="0"/>
        <v>31</v>
      </c>
      <c r="B55" s="54">
        <v>4899</v>
      </c>
      <c r="C55" s="55">
        <v>39</v>
      </c>
      <c r="D55" s="43">
        <v>6</v>
      </c>
      <c r="E55" s="43">
        <v>8</v>
      </c>
      <c r="F55" s="43">
        <v>2</v>
      </c>
      <c r="G55" s="43" t="s">
        <v>216</v>
      </c>
      <c r="H55" s="43" t="s">
        <v>43</v>
      </c>
      <c r="I55" s="53" t="str">
        <f t="shared" si="1"/>
        <v>Ja</v>
      </c>
      <c r="J55" s="53">
        <f t="shared" si="4"/>
        <v>31</v>
      </c>
      <c r="K55" s="53" t="str">
        <f t="shared" si="2"/>
        <v>Nee</v>
      </c>
      <c r="L55" s="41"/>
      <c r="M55" s="38" t="s">
        <v>223</v>
      </c>
      <c r="N55" s="74"/>
      <c r="O55" s="38"/>
      <c r="P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row>
    <row r="56" spans="1:156" ht="15" hidden="1" x14ac:dyDescent="0.25">
      <c r="A56" s="53">
        <f t="shared" si="0"/>
        <v>32</v>
      </c>
      <c r="B56" s="54">
        <v>4899</v>
      </c>
      <c r="C56" s="55">
        <v>60</v>
      </c>
      <c r="D56" s="43">
        <v>3</v>
      </c>
      <c r="E56" s="43">
        <v>6</v>
      </c>
      <c r="F56" s="43">
        <v>2</v>
      </c>
      <c r="G56" s="43" t="s">
        <v>217</v>
      </c>
      <c r="H56" s="43" t="s">
        <v>44</v>
      </c>
      <c r="I56" s="53" t="str">
        <f t="shared" si="1"/>
        <v>Ja</v>
      </c>
      <c r="J56" s="53">
        <f t="shared" si="4"/>
        <v>32</v>
      </c>
      <c r="K56" s="53" t="str">
        <f t="shared" si="2"/>
        <v>Nee</v>
      </c>
      <c r="L56" s="41"/>
      <c r="M56" s="38" t="s">
        <v>199</v>
      </c>
      <c r="N56" s="74"/>
      <c r="O56" s="38"/>
      <c r="P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row>
    <row r="57" spans="1:156" ht="15" hidden="1" x14ac:dyDescent="0.25">
      <c r="A57" s="53">
        <f t="shared" si="0"/>
        <v>33</v>
      </c>
      <c r="B57" s="54">
        <v>4972.8999999999996</v>
      </c>
      <c r="C57" s="55">
        <v>33</v>
      </c>
      <c r="D57" s="43">
        <v>3</v>
      </c>
      <c r="E57" s="43">
        <v>8</v>
      </c>
      <c r="F57" s="43">
        <v>2</v>
      </c>
      <c r="G57" s="43" t="s">
        <v>198</v>
      </c>
      <c r="H57" s="43" t="s">
        <v>38</v>
      </c>
      <c r="I57" s="53" t="str">
        <f t="shared" si="1"/>
        <v>Ja</v>
      </c>
      <c r="J57" s="53">
        <f t="shared" si="4"/>
        <v>33</v>
      </c>
      <c r="K57" s="53" t="str">
        <f t="shared" si="2"/>
        <v>Nee</v>
      </c>
      <c r="L57" s="41"/>
      <c r="M57" s="38" t="s">
        <v>212</v>
      </c>
      <c r="N57" s="74"/>
      <c r="O57" s="38"/>
      <c r="P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row>
    <row r="58" spans="1:156" ht="15" hidden="1" x14ac:dyDescent="0.25">
      <c r="A58" s="53">
        <f t="shared" si="0"/>
        <v>34</v>
      </c>
      <c r="B58" s="54">
        <v>4998</v>
      </c>
      <c r="C58" s="55">
        <v>68</v>
      </c>
      <c r="D58" s="43">
        <v>3</v>
      </c>
      <c r="E58" s="43">
        <v>8</v>
      </c>
      <c r="F58" s="43">
        <v>2</v>
      </c>
      <c r="G58" s="43" t="s">
        <v>199</v>
      </c>
      <c r="H58" s="43" t="s">
        <v>45</v>
      </c>
      <c r="I58" s="53" t="str">
        <f t="shared" si="1"/>
        <v>Ja</v>
      </c>
      <c r="J58" s="53">
        <f t="shared" si="4"/>
        <v>34</v>
      </c>
      <c r="K58" s="53" t="str">
        <f t="shared" si="2"/>
        <v>Nee</v>
      </c>
      <c r="L58" s="41"/>
      <c r="M58" s="38" t="s">
        <v>227</v>
      </c>
      <c r="N58" s="74"/>
      <c r="O58" s="38"/>
      <c r="P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row>
    <row r="59" spans="1:156" ht="15" hidden="1" x14ac:dyDescent="0.25">
      <c r="A59" s="53">
        <f t="shared" si="0"/>
        <v>35</v>
      </c>
      <c r="B59" s="54">
        <v>4999</v>
      </c>
      <c r="C59" s="55">
        <v>27</v>
      </c>
      <c r="D59" s="43">
        <v>3</v>
      </c>
      <c r="E59" s="43">
        <v>4</v>
      </c>
      <c r="F59" s="43">
        <v>10</v>
      </c>
      <c r="G59" s="43" t="s">
        <v>218</v>
      </c>
      <c r="H59" s="43" t="s">
        <v>46</v>
      </c>
      <c r="I59" s="53" t="str">
        <f t="shared" si="1"/>
        <v>Ja</v>
      </c>
      <c r="J59" s="53">
        <f t="shared" si="4"/>
        <v>35</v>
      </c>
      <c r="K59" s="53" t="str">
        <f t="shared" si="2"/>
        <v>Nee</v>
      </c>
      <c r="L59" s="41"/>
      <c r="M59" s="38" t="s">
        <v>215</v>
      </c>
      <c r="N59" s="74"/>
      <c r="O59" s="38"/>
      <c r="P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row>
    <row r="60" spans="1:156" ht="15" hidden="1" x14ac:dyDescent="0.25">
      <c r="A60" s="53">
        <f t="shared" si="0"/>
        <v>36</v>
      </c>
      <c r="B60" s="54">
        <v>4999</v>
      </c>
      <c r="C60" s="55">
        <v>30</v>
      </c>
      <c r="D60" s="43">
        <v>7</v>
      </c>
      <c r="E60" s="43">
        <v>7</v>
      </c>
      <c r="F60" s="43">
        <v>2</v>
      </c>
      <c r="G60" s="43" t="s">
        <v>198</v>
      </c>
      <c r="H60" s="43" t="s">
        <v>47</v>
      </c>
      <c r="I60" s="53" t="str">
        <f t="shared" si="1"/>
        <v>Ja</v>
      </c>
      <c r="J60" s="53">
        <f t="shared" si="4"/>
        <v>36</v>
      </c>
      <c r="K60" s="53" t="str">
        <f t="shared" si="2"/>
        <v>Nee</v>
      </c>
      <c r="L60" s="41"/>
      <c r="M60" s="38" t="s">
        <v>196</v>
      </c>
      <c r="N60" s="74"/>
      <c r="O60" s="38"/>
      <c r="P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row>
    <row r="61" spans="1:156" ht="15" hidden="1" x14ac:dyDescent="0.25">
      <c r="A61" s="53">
        <f t="shared" si="0"/>
        <v>37</v>
      </c>
      <c r="B61" s="54">
        <v>5099</v>
      </c>
      <c r="C61" s="55">
        <v>30</v>
      </c>
      <c r="D61" s="43">
        <v>7</v>
      </c>
      <c r="E61" s="43">
        <v>7</v>
      </c>
      <c r="F61" s="43">
        <v>2</v>
      </c>
      <c r="G61" s="43" t="s">
        <v>198</v>
      </c>
      <c r="H61" s="43" t="s">
        <v>48</v>
      </c>
      <c r="I61" s="53" t="str">
        <f t="shared" si="1"/>
        <v>Ja</v>
      </c>
      <c r="J61" s="53">
        <f t="shared" si="4"/>
        <v>37</v>
      </c>
      <c r="K61" s="53" t="str">
        <f t="shared" si="2"/>
        <v>Nee</v>
      </c>
      <c r="L61" s="41"/>
      <c r="M61" s="38" t="s">
        <v>204</v>
      </c>
      <c r="N61" s="74"/>
      <c r="O61" s="38"/>
      <c r="P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row>
    <row r="62" spans="1:156" ht="15" hidden="1" x14ac:dyDescent="0.25">
      <c r="A62" s="53">
        <f t="shared" si="0"/>
        <v>38</v>
      </c>
      <c r="B62" s="54">
        <v>5099</v>
      </c>
      <c r="C62" s="55">
        <v>60</v>
      </c>
      <c r="D62" s="43">
        <v>3</v>
      </c>
      <c r="E62" s="43">
        <v>7</v>
      </c>
      <c r="F62" s="43">
        <v>2</v>
      </c>
      <c r="G62" s="43" t="s">
        <v>205</v>
      </c>
      <c r="H62" s="43" t="s">
        <v>49</v>
      </c>
      <c r="I62" s="53" t="str">
        <f t="shared" si="1"/>
        <v>Ja</v>
      </c>
      <c r="J62" s="53">
        <f t="shared" si="4"/>
        <v>38</v>
      </c>
      <c r="K62" s="53" t="str">
        <f t="shared" si="2"/>
        <v>Nee</v>
      </c>
      <c r="L62" s="41"/>
      <c r="M62" s="38" t="s">
        <v>228</v>
      </c>
      <c r="N62" s="74"/>
      <c r="O62" s="38"/>
      <c r="P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row>
    <row r="63" spans="1:156" ht="15" hidden="1" x14ac:dyDescent="0.25">
      <c r="A63" s="53">
        <f t="shared" si="0"/>
        <v>39</v>
      </c>
      <c r="B63" s="54">
        <v>5199</v>
      </c>
      <c r="C63" s="55">
        <v>27</v>
      </c>
      <c r="D63" s="43">
        <v>6</v>
      </c>
      <c r="E63" s="43">
        <v>8</v>
      </c>
      <c r="F63" s="43">
        <v>2</v>
      </c>
      <c r="G63" s="43" t="s">
        <v>233</v>
      </c>
      <c r="H63" s="43" t="s">
        <v>50</v>
      </c>
      <c r="I63" s="53" t="str">
        <f t="shared" si="1"/>
        <v>Ja</v>
      </c>
      <c r="J63" s="53">
        <f t="shared" si="4"/>
        <v>39</v>
      </c>
      <c r="K63" s="53" t="str">
        <f t="shared" si="2"/>
        <v>Nee</v>
      </c>
      <c r="L63" s="41"/>
      <c r="M63" s="38" t="s">
        <v>220</v>
      </c>
      <c r="N63" s="74"/>
      <c r="O63" s="38"/>
      <c r="P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row>
    <row r="64" spans="1:156" ht="15" hidden="1" x14ac:dyDescent="0.25">
      <c r="A64" s="53">
        <f t="shared" si="0"/>
        <v>40</v>
      </c>
      <c r="B64" s="54">
        <v>5199</v>
      </c>
      <c r="C64" s="55">
        <v>30</v>
      </c>
      <c r="D64" s="43">
        <v>3</v>
      </c>
      <c r="E64" s="43">
        <v>5</v>
      </c>
      <c r="F64" s="43">
        <v>10</v>
      </c>
      <c r="G64" s="43" t="s">
        <v>262</v>
      </c>
      <c r="H64" s="43" t="s">
        <v>51</v>
      </c>
      <c r="I64" s="53" t="str">
        <f t="shared" si="1"/>
        <v>Ja</v>
      </c>
      <c r="J64" s="53">
        <f t="shared" si="4"/>
        <v>40</v>
      </c>
      <c r="K64" s="53" t="str">
        <f t="shared" si="2"/>
        <v>Nee</v>
      </c>
      <c r="L64" s="41"/>
      <c r="M64" s="38" t="s">
        <v>230</v>
      </c>
      <c r="N64" s="74"/>
      <c r="O64" s="38"/>
      <c r="P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row>
    <row r="65" spans="1:156" ht="15" hidden="1" x14ac:dyDescent="0.25">
      <c r="A65" s="53">
        <f t="shared" si="0"/>
        <v>41</v>
      </c>
      <c r="B65" s="54">
        <v>5199</v>
      </c>
      <c r="C65" s="55">
        <v>39</v>
      </c>
      <c r="D65" s="43">
        <v>7</v>
      </c>
      <c r="E65" s="43">
        <v>8</v>
      </c>
      <c r="F65" s="43">
        <v>10</v>
      </c>
      <c r="G65" s="43" t="s">
        <v>209</v>
      </c>
      <c r="H65" s="43" t="s">
        <v>52</v>
      </c>
      <c r="I65" s="53" t="str">
        <f t="shared" si="1"/>
        <v>Ja</v>
      </c>
      <c r="J65" s="53">
        <f t="shared" si="4"/>
        <v>41</v>
      </c>
      <c r="K65" s="53" t="str">
        <f t="shared" si="2"/>
        <v>Nee</v>
      </c>
      <c r="L65" s="41"/>
      <c r="M65" s="38" t="s">
        <v>217</v>
      </c>
      <c r="N65" s="74"/>
      <c r="O65" s="38"/>
      <c r="P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row>
    <row r="66" spans="1:156" ht="15" hidden="1" x14ac:dyDescent="0.25">
      <c r="A66" s="53">
        <f t="shared" si="0"/>
        <v>42</v>
      </c>
      <c r="B66" s="54">
        <v>5249</v>
      </c>
      <c r="C66" s="55">
        <v>54</v>
      </c>
      <c r="D66" s="43">
        <v>9</v>
      </c>
      <c r="E66" s="43">
        <v>8</v>
      </c>
      <c r="F66" s="43">
        <v>2</v>
      </c>
      <c r="G66" s="43" t="s">
        <v>214</v>
      </c>
      <c r="H66" s="43" t="s">
        <v>54</v>
      </c>
      <c r="I66" s="53" t="str">
        <f t="shared" si="1"/>
        <v>Ja</v>
      </c>
      <c r="J66" s="53">
        <f t="shared" si="4"/>
        <v>42</v>
      </c>
      <c r="K66" s="53" t="str">
        <f t="shared" si="2"/>
        <v>Nee</v>
      </c>
      <c r="L66" s="41"/>
      <c r="M66" s="42" t="s">
        <v>225</v>
      </c>
      <c r="N66" s="74"/>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row>
    <row r="67" spans="1:156" ht="15" hidden="1" x14ac:dyDescent="0.25">
      <c r="A67" s="53">
        <f t="shared" si="0"/>
        <v>43</v>
      </c>
      <c r="B67" s="54">
        <v>5249</v>
      </c>
      <c r="C67" s="55">
        <v>59</v>
      </c>
      <c r="D67" s="43">
        <v>6</v>
      </c>
      <c r="E67" s="43">
        <v>8</v>
      </c>
      <c r="F67" s="43">
        <v>2</v>
      </c>
      <c r="G67" s="43" t="s">
        <v>216</v>
      </c>
      <c r="H67" s="43" t="s">
        <v>55</v>
      </c>
      <c r="I67" s="53" t="str">
        <f t="shared" si="1"/>
        <v>Ja</v>
      </c>
      <c r="J67" s="53">
        <f t="shared" si="4"/>
        <v>43</v>
      </c>
      <c r="K67" s="53" t="str">
        <f t="shared" si="2"/>
        <v>Nee</v>
      </c>
      <c r="L67" s="41"/>
      <c r="N67" s="74"/>
      <c r="O67" s="38"/>
      <c r="P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row>
    <row r="68" spans="1:156" ht="20.100000000000001" hidden="1" customHeight="1" x14ac:dyDescent="0.25">
      <c r="A68" s="53">
        <f t="shared" si="0"/>
        <v>44</v>
      </c>
      <c r="B68" s="54">
        <v>5267</v>
      </c>
      <c r="C68" s="55">
        <v>53</v>
      </c>
      <c r="D68" s="43">
        <v>6</v>
      </c>
      <c r="E68" s="43">
        <v>8</v>
      </c>
      <c r="F68" s="43">
        <v>2</v>
      </c>
      <c r="G68" s="43" t="s">
        <v>230</v>
      </c>
      <c r="H68" s="43" t="s">
        <v>56</v>
      </c>
      <c r="I68" s="53" t="str">
        <f t="shared" si="1"/>
        <v>Ja</v>
      </c>
      <c r="J68" s="53">
        <f t="shared" si="4"/>
        <v>44</v>
      </c>
      <c r="K68" s="53" t="str">
        <f t="shared" si="2"/>
        <v>Nee</v>
      </c>
      <c r="L68" s="41"/>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row>
    <row r="69" spans="1:156" ht="20.100000000000001" hidden="1" customHeight="1" x14ac:dyDescent="0.25">
      <c r="A69" s="53">
        <f t="shared" si="0"/>
        <v>45</v>
      </c>
      <c r="B69" s="54">
        <v>5299</v>
      </c>
      <c r="C69" s="55">
        <v>33</v>
      </c>
      <c r="D69" s="43">
        <v>9</v>
      </c>
      <c r="E69" s="43">
        <v>7</v>
      </c>
      <c r="F69" s="43">
        <v>2</v>
      </c>
      <c r="G69" s="43" t="s">
        <v>219</v>
      </c>
      <c r="H69" s="43" t="s">
        <v>57</v>
      </c>
      <c r="I69" s="53" t="str">
        <f t="shared" si="1"/>
        <v>Ja</v>
      </c>
      <c r="J69" s="53">
        <f t="shared" si="4"/>
        <v>45</v>
      </c>
      <c r="K69" s="53" t="str">
        <f t="shared" si="2"/>
        <v>Nee</v>
      </c>
      <c r="L69" s="41"/>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row>
    <row r="70" spans="1:156" ht="20.100000000000001" hidden="1" customHeight="1" x14ac:dyDescent="0.25">
      <c r="A70" s="53">
        <f t="shared" si="0"/>
        <v>46</v>
      </c>
      <c r="B70" s="54">
        <v>5306.9</v>
      </c>
      <c r="C70" s="55">
        <v>60</v>
      </c>
      <c r="D70" s="43">
        <v>7</v>
      </c>
      <c r="E70" s="43">
        <v>6</v>
      </c>
      <c r="F70" s="43">
        <v>2</v>
      </c>
      <c r="G70" s="43" t="s">
        <v>198</v>
      </c>
      <c r="H70" s="43" t="s">
        <v>58</v>
      </c>
      <c r="I70" s="53" t="str">
        <f t="shared" si="1"/>
        <v>Ja</v>
      </c>
      <c r="J70" s="53">
        <f t="shared" si="4"/>
        <v>46</v>
      </c>
      <c r="K70" s="53" t="str">
        <f t="shared" si="2"/>
        <v>Nee</v>
      </c>
      <c r="L70" s="41"/>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row>
    <row r="71" spans="1:156" ht="20.100000000000001" hidden="1" customHeight="1" x14ac:dyDescent="0.25">
      <c r="A71" s="53">
        <f t="shared" si="0"/>
        <v>47</v>
      </c>
      <c r="B71" s="54">
        <v>5309</v>
      </c>
      <c r="C71" s="55">
        <v>27</v>
      </c>
      <c r="D71" s="43">
        <v>7</v>
      </c>
      <c r="E71" s="43">
        <v>4</v>
      </c>
      <c r="F71" s="43">
        <v>10</v>
      </c>
      <c r="G71" s="43" t="s">
        <v>198</v>
      </c>
      <c r="H71" s="43" t="s">
        <v>59</v>
      </c>
      <c r="I71" s="53" t="str">
        <f t="shared" si="1"/>
        <v>Ja</v>
      </c>
      <c r="J71" s="53">
        <f t="shared" si="4"/>
        <v>47</v>
      </c>
      <c r="K71" s="53" t="str">
        <f t="shared" si="2"/>
        <v>Nee</v>
      </c>
      <c r="L71" s="41"/>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row>
    <row r="72" spans="1:156" ht="20.100000000000001" hidden="1" customHeight="1" x14ac:dyDescent="0.25">
      <c r="A72" s="53">
        <f t="shared" si="0"/>
        <v>48</v>
      </c>
      <c r="B72" s="54">
        <v>5349</v>
      </c>
      <c r="C72" s="55">
        <v>54</v>
      </c>
      <c r="D72" s="43">
        <v>9</v>
      </c>
      <c r="E72" s="43">
        <v>8</v>
      </c>
      <c r="F72" s="43">
        <v>2</v>
      </c>
      <c r="G72" s="43" t="s">
        <v>214</v>
      </c>
      <c r="H72" s="43" t="s">
        <v>60</v>
      </c>
      <c r="I72" s="53" t="str">
        <f t="shared" si="1"/>
        <v>Ja</v>
      </c>
      <c r="J72" s="53">
        <f t="shared" si="4"/>
        <v>48</v>
      </c>
      <c r="K72" s="53" t="str">
        <f t="shared" si="2"/>
        <v>Nee</v>
      </c>
      <c r="L72" s="41"/>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row>
    <row r="73" spans="1:156" ht="20.100000000000001" hidden="1" customHeight="1" x14ac:dyDescent="0.25">
      <c r="A73" s="53">
        <f t="shared" si="0"/>
        <v>49</v>
      </c>
      <c r="B73" s="54">
        <v>5390</v>
      </c>
      <c r="C73" s="55">
        <v>72</v>
      </c>
      <c r="D73" s="43">
        <v>3</v>
      </c>
      <c r="E73" s="43">
        <v>9</v>
      </c>
      <c r="F73" s="43">
        <v>2</v>
      </c>
      <c r="G73" s="43" t="s">
        <v>196</v>
      </c>
      <c r="H73" s="43" t="s">
        <v>61</v>
      </c>
      <c r="I73" s="53" t="str">
        <f t="shared" si="1"/>
        <v>Ja</v>
      </c>
      <c r="J73" s="53">
        <f t="shared" si="4"/>
        <v>49</v>
      </c>
      <c r="K73" s="53" t="str">
        <f t="shared" si="2"/>
        <v>Nee</v>
      </c>
      <c r="L73" s="41"/>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row>
    <row r="74" spans="1:156" ht="20.100000000000001" hidden="1" customHeight="1" x14ac:dyDescent="0.25">
      <c r="A74" s="53">
        <f t="shared" si="0"/>
        <v>50</v>
      </c>
      <c r="B74" s="54">
        <v>5390</v>
      </c>
      <c r="C74" s="55">
        <v>72</v>
      </c>
      <c r="D74" s="43">
        <v>3</v>
      </c>
      <c r="E74" s="43">
        <v>9</v>
      </c>
      <c r="F74" s="43">
        <v>2</v>
      </c>
      <c r="G74" s="43" t="s">
        <v>196</v>
      </c>
      <c r="H74" s="43" t="s">
        <v>62</v>
      </c>
      <c r="I74" s="53" t="str">
        <f t="shared" si="1"/>
        <v>Ja</v>
      </c>
      <c r="J74" s="53">
        <f t="shared" si="4"/>
        <v>50</v>
      </c>
      <c r="K74" s="53" t="str">
        <f t="shared" si="2"/>
        <v>Nee</v>
      </c>
      <c r="L74" s="41"/>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row>
    <row r="75" spans="1:156" ht="20.100000000000001" hidden="1" customHeight="1" x14ac:dyDescent="0.25">
      <c r="A75" s="53">
        <f t="shared" si="0"/>
        <v>51</v>
      </c>
      <c r="B75" s="54">
        <v>5398</v>
      </c>
      <c r="C75" s="55">
        <v>60</v>
      </c>
      <c r="D75" s="43">
        <v>3</v>
      </c>
      <c r="E75" s="43">
        <v>5</v>
      </c>
      <c r="F75" s="43">
        <v>10</v>
      </c>
      <c r="G75" s="43" t="s">
        <v>199</v>
      </c>
      <c r="H75" s="43" t="s">
        <v>63</v>
      </c>
      <c r="I75" s="53" t="str">
        <f t="shared" si="1"/>
        <v>Ja</v>
      </c>
      <c r="J75" s="53">
        <f t="shared" si="4"/>
        <v>51</v>
      </c>
      <c r="K75" s="53" t="str">
        <f t="shared" si="2"/>
        <v>Nee</v>
      </c>
      <c r="L75" s="41"/>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row>
    <row r="76" spans="1:156" ht="20.100000000000001" hidden="1" customHeight="1" x14ac:dyDescent="0.25">
      <c r="A76" s="53">
        <f t="shared" si="0"/>
        <v>52</v>
      </c>
      <c r="B76" s="54">
        <v>5399</v>
      </c>
      <c r="C76" s="55">
        <v>24</v>
      </c>
      <c r="D76" s="43">
        <v>6</v>
      </c>
      <c r="E76" s="43">
        <v>5</v>
      </c>
      <c r="F76" s="43">
        <v>10</v>
      </c>
      <c r="G76" s="43" t="s">
        <v>216</v>
      </c>
      <c r="H76" s="43" t="s">
        <v>64</v>
      </c>
      <c r="I76" s="53" t="str">
        <f t="shared" si="1"/>
        <v>Ja</v>
      </c>
      <c r="J76" s="53">
        <f t="shared" si="4"/>
        <v>52</v>
      </c>
      <c r="K76" s="53" t="str">
        <f t="shared" si="2"/>
        <v>Nee</v>
      </c>
      <c r="L76" s="41"/>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row>
    <row r="77" spans="1:156" ht="20.100000000000001" hidden="1" customHeight="1" x14ac:dyDescent="0.25">
      <c r="A77" s="53">
        <f t="shared" si="0"/>
        <v>53</v>
      </c>
      <c r="B77" s="54">
        <v>5399</v>
      </c>
      <c r="C77" s="55">
        <v>32</v>
      </c>
      <c r="D77" s="43">
        <v>6</v>
      </c>
      <c r="E77" s="43">
        <v>8</v>
      </c>
      <c r="F77" s="43">
        <v>2</v>
      </c>
      <c r="G77" s="43" t="s">
        <v>216</v>
      </c>
      <c r="H77" s="43" t="s">
        <v>65</v>
      </c>
      <c r="I77" s="53" t="str">
        <f t="shared" si="1"/>
        <v>Ja</v>
      </c>
      <c r="J77" s="53">
        <f t="shared" si="4"/>
        <v>53</v>
      </c>
      <c r="K77" s="53" t="str">
        <f t="shared" si="2"/>
        <v>Nee</v>
      </c>
      <c r="L77" s="41"/>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row>
    <row r="78" spans="1:156" ht="20.100000000000001" hidden="1" customHeight="1" x14ac:dyDescent="0.25">
      <c r="A78" s="53">
        <f t="shared" si="0"/>
        <v>54</v>
      </c>
      <c r="B78" s="54">
        <v>5399</v>
      </c>
      <c r="C78" s="55">
        <v>57</v>
      </c>
      <c r="D78" s="43">
        <v>3</v>
      </c>
      <c r="E78" s="43">
        <v>10</v>
      </c>
      <c r="F78" s="43">
        <v>2</v>
      </c>
      <c r="G78" s="43" t="s">
        <v>214</v>
      </c>
      <c r="H78" s="43" t="s">
        <v>66</v>
      </c>
      <c r="I78" s="53" t="str">
        <f t="shared" si="1"/>
        <v>Ja</v>
      </c>
      <c r="J78" s="53">
        <f t="shared" si="4"/>
        <v>54</v>
      </c>
      <c r="K78" s="53" t="str">
        <f t="shared" si="2"/>
        <v>Nee</v>
      </c>
      <c r="L78" s="41"/>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row>
    <row r="79" spans="1:156" ht="20.100000000000001" hidden="1" customHeight="1" x14ac:dyDescent="0.25">
      <c r="A79" s="53">
        <f t="shared" si="0"/>
        <v>55</v>
      </c>
      <c r="B79" s="54">
        <v>5409</v>
      </c>
      <c r="C79" s="55">
        <v>27</v>
      </c>
      <c r="D79" s="43">
        <v>7</v>
      </c>
      <c r="E79" s="43">
        <v>4</v>
      </c>
      <c r="F79" s="43">
        <v>10</v>
      </c>
      <c r="G79" s="43" t="s">
        <v>198</v>
      </c>
      <c r="H79" s="43" t="s">
        <v>67</v>
      </c>
      <c r="I79" s="53" t="str">
        <f t="shared" si="1"/>
        <v>Ja</v>
      </c>
      <c r="J79" s="53">
        <f t="shared" si="4"/>
        <v>55</v>
      </c>
      <c r="K79" s="53" t="str">
        <f t="shared" si="2"/>
        <v>Nee</v>
      </c>
      <c r="L79" s="41"/>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row>
    <row r="80" spans="1:156" ht="20.100000000000001" hidden="1" customHeight="1" x14ac:dyDescent="0.25">
      <c r="A80" s="53">
        <f t="shared" si="0"/>
        <v>56</v>
      </c>
      <c r="B80" s="54">
        <v>5449</v>
      </c>
      <c r="C80" s="55">
        <v>33</v>
      </c>
      <c r="D80" s="43">
        <v>9</v>
      </c>
      <c r="E80" s="43">
        <v>7</v>
      </c>
      <c r="F80" s="43">
        <v>2</v>
      </c>
      <c r="G80" s="43" t="s">
        <v>219</v>
      </c>
      <c r="H80" s="43" t="s">
        <v>68</v>
      </c>
      <c r="I80" s="53" t="str">
        <f t="shared" si="1"/>
        <v>Ja</v>
      </c>
      <c r="J80" s="53">
        <f t="shared" si="4"/>
        <v>56</v>
      </c>
      <c r="K80" s="53" t="str">
        <f t="shared" si="2"/>
        <v>Nee</v>
      </c>
      <c r="L80" s="41"/>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row>
    <row r="81" spans="1:156" ht="20.100000000000001" hidden="1" customHeight="1" x14ac:dyDescent="0.25">
      <c r="A81" s="53">
        <f t="shared" si="0"/>
        <v>57</v>
      </c>
      <c r="B81" s="54">
        <v>5482.9</v>
      </c>
      <c r="C81" s="55">
        <v>29</v>
      </c>
      <c r="D81" s="43">
        <v>3</v>
      </c>
      <c r="E81" s="43">
        <v>5</v>
      </c>
      <c r="F81" s="43">
        <v>10</v>
      </c>
      <c r="G81" s="43" t="s">
        <v>198</v>
      </c>
      <c r="H81" s="43" t="s">
        <v>53</v>
      </c>
      <c r="I81" s="53" t="str">
        <f t="shared" si="1"/>
        <v>Ja</v>
      </c>
      <c r="J81" s="53">
        <f t="shared" si="4"/>
        <v>57</v>
      </c>
      <c r="K81" s="53" t="str">
        <f t="shared" si="2"/>
        <v>Nee</v>
      </c>
      <c r="L81" s="41"/>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row>
    <row r="82" spans="1:156" ht="20.100000000000001" hidden="1" customHeight="1" x14ac:dyDescent="0.25">
      <c r="A82" s="53">
        <f t="shared" si="0"/>
        <v>58</v>
      </c>
      <c r="B82" s="54">
        <v>5498</v>
      </c>
      <c r="C82" s="55">
        <v>68</v>
      </c>
      <c r="D82" s="43">
        <v>3</v>
      </c>
      <c r="E82" s="43">
        <v>8</v>
      </c>
      <c r="F82" s="43">
        <v>2</v>
      </c>
      <c r="G82" s="43" t="s">
        <v>220</v>
      </c>
      <c r="H82" s="43" t="s">
        <v>69</v>
      </c>
      <c r="I82" s="53" t="str">
        <f t="shared" si="1"/>
        <v>Ja</v>
      </c>
      <c r="J82" s="53">
        <f t="shared" si="4"/>
        <v>58</v>
      </c>
      <c r="K82" s="53" t="str">
        <f t="shared" si="2"/>
        <v>Nee</v>
      </c>
      <c r="L82" s="41"/>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row>
    <row r="83" spans="1:156" ht="20.100000000000001" hidden="1" customHeight="1" x14ac:dyDescent="0.25">
      <c r="A83" s="53">
        <f t="shared" si="0"/>
        <v>59</v>
      </c>
      <c r="B83" s="54">
        <v>5499</v>
      </c>
      <c r="C83" s="55">
        <v>27</v>
      </c>
      <c r="D83" s="43">
        <v>6</v>
      </c>
      <c r="E83" s="43">
        <v>8</v>
      </c>
      <c r="F83" s="43">
        <v>2</v>
      </c>
      <c r="G83" s="43" t="s">
        <v>233</v>
      </c>
      <c r="H83" s="43" t="s">
        <v>70</v>
      </c>
      <c r="I83" s="53" t="str">
        <f t="shared" si="1"/>
        <v>Ja</v>
      </c>
      <c r="J83" s="53">
        <f t="shared" si="4"/>
        <v>59</v>
      </c>
      <c r="K83" s="53" t="str">
        <f t="shared" si="2"/>
        <v>Nee</v>
      </c>
      <c r="L83" s="41"/>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row>
    <row r="84" spans="1:156" ht="20.100000000000001" hidden="1" customHeight="1" x14ac:dyDescent="0.25">
      <c r="A84" s="53">
        <f t="shared" si="0"/>
        <v>60</v>
      </c>
      <c r="B84" s="54">
        <v>5499</v>
      </c>
      <c r="C84" s="55">
        <v>30</v>
      </c>
      <c r="D84" s="43">
        <v>3</v>
      </c>
      <c r="E84" s="43">
        <v>5</v>
      </c>
      <c r="F84" s="43">
        <v>10</v>
      </c>
      <c r="G84" s="43" t="s">
        <v>262</v>
      </c>
      <c r="H84" s="43" t="s">
        <v>263</v>
      </c>
      <c r="I84" s="53" t="str">
        <f t="shared" si="1"/>
        <v>Ja</v>
      </c>
      <c r="J84" s="53">
        <f t="shared" si="4"/>
        <v>60</v>
      </c>
      <c r="K84" s="53" t="str">
        <f t="shared" si="2"/>
        <v>Nee</v>
      </c>
      <c r="L84" s="41"/>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row>
    <row r="85" spans="1:156" ht="20.100000000000001" hidden="1" customHeight="1" x14ac:dyDescent="0.25">
      <c r="A85" s="53">
        <f t="shared" si="0"/>
        <v>61</v>
      </c>
      <c r="B85" s="54">
        <v>5499</v>
      </c>
      <c r="C85" s="55">
        <v>35</v>
      </c>
      <c r="D85" s="43">
        <v>9</v>
      </c>
      <c r="E85" s="43">
        <v>6</v>
      </c>
      <c r="F85" s="43">
        <v>2</v>
      </c>
      <c r="G85" s="43" t="s">
        <v>210</v>
      </c>
      <c r="H85" s="43" t="s">
        <v>71</v>
      </c>
      <c r="I85" s="53" t="str">
        <f t="shared" si="1"/>
        <v>Ja</v>
      </c>
      <c r="J85" s="53">
        <f t="shared" si="4"/>
        <v>61</v>
      </c>
      <c r="K85" s="53" t="str">
        <f t="shared" si="2"/>
        <v>Nee</v>
      </c>
      <c r="L85" s="41"/>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row>
    <row r="86" spans="1:156" ht="20.100000000000001" hidden="1" customHeight="1" x14ac:dyDescent="0.25">
      <c r="A86" s="53">
        <f t="shared" si="0"/>
        <v>62</v>
      </c>
      <c r="B86" s="54">
        <v>5499</v>
      </c>
      <c r="C86" s="55">
        <v>31</v>
      </c>
      <c r="D86" s="43">
        <v>9</v>
      </c>
      <c r="E86" s="43">
        <v>7</v>
      </c>
      <c r="F86" s="43">
        <v>2</v>
      </c>
      <c r="G86" s="43" t="s">
        <v>210</v>
      </c>
      <c r="H86" s="43" t="s">
        <v>72</v>
      </c>
      <c r="I86" s="53" t="str">
        <f t="shared" si="1"/>
        <v>Ja</v>
      </c>
      <c r="J86" s="53">
        <f t="shared" si="4"/>
        <v>62</v>
      </c>
      <c r="K86" s="53" t="str">
        <f t="shared" si="2"/>
        <v>Nee</v>
      </c>
      <c r="L86" s="41"/>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row>
    <row r="87" spans="1:156" ht="20.100000000000001" hidden="1" customHeight="1" x14ac:dyDescent="0.25">
      <c r="A87" s="53">
        <f t="shared" si="0"/>
        <v>63</v>
      </c>
      <c r="B87" s="54">
        <v>5506.9</v>
      </c>
      <c r="C87" s="55">
        <v>60</v>
      </c>
      <c r="D87" s="43">
        <v>7</v>
      </c>
      <c r="E87" s="43">
        <v>6</v>
      </c>
      <c r="F87" s="43">
        <v>2</v>
      </c>
      <c r="G87" s="43" t="s">
        <v>198</v>
      </c>
      <c r="H87" s="43" t="s">
        <v>73</v>
      </c>
      <c r="I87" s="53" t="str">
        <f t="shared" si="1"/>
        <v>Ja</v>
      </c>
      <c r="J87" s="53">
        <f t="shared" si="4"/>
        <v>63</v>
      </c>
      <c r="K87" s="53" t="str">
        <f t="shared" si="2"/>
        <v>Nee</v>
      </c>
      <c r="L87" s="41"/>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row>
    <row r="88" spans="1:156" ht="20.100000000000001" hidden="1" customHeight="1" x14ac:dyDescent="0.25">
      <c r="A88" s="53">
        <f t="shared" si="0"/>
        <v>64</v>
      </c>
      <c r="B88" s="54">
        <v>5599</v>
      </c>
      <c r="C88" s="55">
        <v>34</v>
      </c>
      <c r="D88" s="43">
        <v>9</v>
      </c>
      <c r="E88" s="43">
        <v>5</v>
      </c>
      <c r="F88" s="43">
        <v>2</v>
      </c>
      <c r="G88" s="43" t="s">
        <v>216</v>
      </c>
      <c r="H88" s="43" t="s">
        <v>74</v>
      </c>
      <c r="I88" s="53" t="str">
        <f t="shared" si="1"/>
        <v>Ja</v>
      </c>
      <c r="J88" s="53">
        <f t="shared" si="4"/>
        <v>64</v>
      </c>
      <c r="K88" s="53" t="str">
        <f t="shared" si="2"/>
        <v>Nee</v>
      </c>
      <c r="L88" s="41"/>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row>
    <row r="89" spans="1:156" ht="20.100000000000001" hidden="1" customHeight="1" x14ac:dyDescent="0.25">
      <c r="A89" s="53">
        <f t="shared" si="0"/>
        <v>65</v>
      </c>
      <c r="B89" s="54">
        <v>5599</v>
      </c>
      <c r="C89" s="55">
        <v>39</v>
      </c>
      <c r="D89" s="43">
        <v>6</v>
      </c>
      <c r="E89" s="43">
        <v>8</v>
      </c>
      <c r="F89" s="43">
        <v>2</v>
      </c>
      <c r="G89" s="43" t="s">
        <v>216</v>
      </c>
      <c r="H89" s="43" t="s">
        <v>75</v>
      </c>
      <c r="I89" s="53" t="str">
        <f t="shared" si="1"/>
        <v>Ja</v>
      </c>
      <c r="J89" s="53">
        <f t="shared" si="4"/>
        <v>65</v>
      </c>
      <c r="K89" s="53" t="str">
        <f t="shared" si="2"/>
        <v>Nee</v>
      </c>
      <c r="L89" s="41"/>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row>
    <row r="90" spans="1:156" ht="20.100000000000001" hidden="1" customHeight="1" x14ac:dyDescent="0.25">
      <c r="A90" s="53">
        <f t="shared" ref="A90:A153" si="5">J90</f>
        <v>66</v>
      </c>
      <c r="B90" s="54">
        <v>5599</v>
      </c>
      <c r="C90" s="55">
        <v>53</v>
      </c>
      <c r="D90" s="43">
        <v>3</v>
      </c>
      <c r="E90" s="43">
        <v>4</v>
      </c>
      <c r="F90" s="43">
        <v>10</v>
      </c>
      <c r="G90" s="43" t="s">
        <v>205</v>
      </c>
      <c r="H90" s="43" t="s">
        <v>76</v>
      </c>
      <c r="I90" s="53" t="str">
        <f t="shared" ref="I90:I153" si="6">IF(AND(B90&lt;$B$7,C90&gt;=$C$7,D90&gt;=$D$7,E90&gt;=$E$7,F90&gt;=$F$7,OR(G90=$G$7,G90=$G$8,AND($G$7="Alle merken",$G$8="Alle merken"))),"Ja","Nee")</f>
        <v>Ja</v>
      </c>
      <c r="J90" s="53">
        <f t="shared" si="4"/>
        <v>66</v>
      </c>
      <c r="K90" s="53" t="str">
        <f t="shared" ref="K90:K153" si="7">IF(AND(I90="Ja",J90&lt;11),"Ja","Nee")</f>
        <v>Nee</v>
      </c>
      <c r="L90" s="41"/>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row>
    <row r="91" spans="1:156" ht="20.100000000000001" hidden="1" customHeight="1" x14ac:dyDescent="0.25">
      <c r="A91" s="53">
        <f t="shared" si="5"/>
        <v>67</v>
      </c>
      <c r="B91" s="54">
        <v>5599</v>
      </c>
      <c r="C91" s="55">
        <v>57</v>
      </c>
      <c r="D91" s="43">
        <v>7</v>
      </c>
      <c r="E91" s="43">
        <v>9</v>
      </c>
      <c r="F91" s="43">
        <v>2</v>
      </c>
      <c r="G91" s="43" t="s">
        <v>214</v>
      </c>
      <c r="H91" s="43" t="s">
        <v>77</v>
      </c>
      <c r="I91" s="53" t="str">
        <f t="shared" si="6"/>
        <v>Ja</v>
      </c>
      <c r="J91" s="53">
        <f t="shared" si="4"/>
        <v>67</v>
      </c>
      <c r="K91" s="53" t="str">
        <f t="shared" si="7"/>
        <v>Nee</v>
      </c>
      <c r="L91" s="41"/>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row>
    <row r="92" spans="1:156" ht="20.100000000000001" hidden="1" customHeight="1" x14ac:dyDescent="0.25">
      <c r="A92" s="53">
        <f t="shared" si="5"/>
        <v>68</v>
      </c>
      <c r="B92" s="54">
        <v>5616.9</v>
      </c>
      <c r="C92" s="55">
        <v>60</v>
      </c>
      <c r="D92" s="43">
        <v>7</v>
      </c>
      <c r="E92" s="43">
        <v>6</v>
      </c>
      <c r="F92" s="43">
        <v>2</v>
      </c>
      <c r="G92" s="43" t="s">
        <v>198</v>
      </c>
      <c r="H92" s="43" t="s">
        <v>78</v>
      </c>
      <c r="I92" s="53" t="str">
        <f t="shared" si="6"/>
        <v>Ja</v>
      </c>
      <c r="J92" s="53">
        <f t="shared" si="4"/>
        <v>68</v>
      </c>
      <c r="K92" s="53" t="str">
        <f t="shared" si="7"/>
        <v>Nee</v>
      </c>
      <c r="L92" s="41"/>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row>
    <row r="93" spans="1:156" ht="20.100000000000001" hidden="1" customHeight="1" x14ac:dyDescent="0.25">
      <c r="A93" s="53">
        <f t="shared" si="5"/>
        <v>69</v>
      </c>
      <c r="B93" s="54">
        <v>5699</v>
      </c>
      <c r="C93" s="55">
        <v>29</v>
      </c>
      <c r="D93" s="43">
        <v>6</v>
      </c>
      <c r="E93" s="43">
        <v>5</v>
      </c>
      <c r="F93" s="43">
        <v>10</v>
      </c>
      <c r="G93" s="43" t="s">
        <v>216</v>
      </c>
      <c r="H93" s="43" t="s">
        <v>79</v>
      </c>
      <c r="I93" s="53" t="str">
        <f t="shared" si="6"/>
        <v>Ja</v>
      </c>
      <c r="J93" s="53">
        <f t="shared" si="4"/>
        <v>69</v>
      </c>
      <c r="K93" s="53" t="str">
        <f t="shared" si="7"/>
        <v>Nee</v>
      </c>
      <c r="L93" s="41"/>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row>
    <row r="94" spans="1:156" ht="20.100000000000001" hidden="1" customHeight="1" x14ac:dyDescent="0.25">
      <c r="A94" s="53">
        <f t="shared" si="5"/>
        <v>70</v>
      </c>
      <c r="B94" s="54">
        <v>5748</v>
      </c>
      <c r="C94" s="55">
        <v>53</v>
      </c>
      <c r="D94" s="43">
        <v>3</v>
      </c>
      <c r="E94" s="43">
        <v>6</v>
      </c>
      <c r="F94" s="43">
        <v>10</v>
      </c>
      <c r="G94" s="43" t="s">
        <v>199</v>
      </c>
      <c r="H94" s="43" t="s">
        <v>80</v>
      </c>
      <c r="I94" s="53" t="str">
        <f t="shared" si="6"/>
        <v>Ja</v>
      </c>
      <c r="J94" s="53">
        <f t="shared" si="4"/>
        <v>70</v>
      </c>
      <c r="K94" s="53" t="str">
        <f t="shared" si="7"/>
        <v>Nee</v>
      </c>
      <c r="L94" s="41"/>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row>
    <row r="95" spans="1:156" ht="20.100000000000001" hidden="1" customHeight="1" x14ac:dyDescent="0.25">
      <c r="A95" s="53">
        <f t="shared" si="5"/>
        <v>71</v>
      </c>
      <c r="B95" s="54">
        <v>5799</v>
      </c>
      <c r="C95" s="55">
        <v>43</v>
      </c>
      <c r="D95" s="43">
        <v>6</v>
      </c>
      <c r="E95" s="43">
        <v>7</v>
      </c>
      <c r="F95" s="43">
        <v>10</v>
      </c>
      <c r="G95" s="43" t="s">
        <v>221</v>
      </c>
      <c r="H95" s="43" t="s">
        <v>81</v>
      </c>
      <c r="I95" s="53" t="str">
        <f t="shared" si="6"/>
        <v>Ja</v>
      </c>
      <c r="J95" s="53">
        <f t="shared" si="4"/>
        <v>71</v>
      </c>
      <c r="K95" s="53" t="str">
        <f t="shared" si="7"/>
        <v>Nee</v>
      </c>
      <c r="L95" s="41"/>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row>
    <row r="96" spans="1:156" ht="20.100000000000001" hidden="1" customHeight="1" x14ac:dyDescent="0.25">
      <c r="A96" s="53">
        <f t="shared" si="5"/>
        <v>72</v>
      </c>
      <c r="B96" s="54">
        <v>5799</v>
      </c>
      <c r="C96" s="55">
        <v>31</v>
      </c>
      <c r="D96" s="43">
        <v>9</v>
      </c>
      <c r="E96" s="43">
        <v>7</v>
      </c>
      <c r="F96" s="43">
        <v>2</v>
      </c>
      <c r="G96" s="43" t="s">
        <v>231</v>
      </c>
      <c r="H96" s="43" t="s">
        <v>82</v>
      </c>
      <c r="I96" s="53" t="str">
        <f t="shared" si="6"/>
        <v>Ja</v>
      </c>
      <c r="J96" s="53">
        <f t="shared" si="4"/>
        <v>72</v>
      </c>
      <c r="K96" s="53" t="str">
        <f t="shared" si="7"/>
        <v>Nee</v>
      </c>
      <c r="L96" s="41"/>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row>
    <row r="97" spans="1:156" ht="20.100000000000001" hidden="1" customHeight="1" x14ac:dyDescent="0.25">
      <c r="A97" s="53">
        <f t="shared" si="5"/>
        <v>73</v>
      </c>
      <c r="B97" s="54">
        <v>5816.9</v>
      </c>
      <c r="C97" s="55">
        <v>53</v>
      </c>
      <c r="D97" s="43">
        <v>7</v>
      </c>
      <c r="E97" s="43">
        <v>3</v>
      </c>
      <c r="F97" s="43">
        <v>10</v>
      </c>
      <c r="G97" s="43" t="s">
        <v>198</v>
      </c>
      <c r="H97" s="43" t="s">
        <v>83</v>
      </c>
      <c r="I97" s="53" t="str">
        <f t="shared" si="6"/>
        <v>Ja</v>
      </c>
      <c r="J97" s="53">
        <f t="shared" si="4"/>
        <v>73</v>
      </c>
      <c r="K97" s="53" t="str">
        <f t="shared" si="7"/>
        <v>Nee</v>
      </c>
      <c r="L97" s="41"/>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row>
    <row r="98" spans="1:156" ht="20.100000000000001" hidden="1" customHeight="1" x14ac:dyDescent="0.25">
      <c r="A98" s="53">
        <f t="shared" si="5"/>
        <v>74</v>
      </c>
      <c r="B98" s="54">
        <v>5816.9</v>
      </c>
      <c r="C98" s="55">
        <v>60</v>
      </c>
      <c r="D98" s="43">
        <v>7</v>
      </c>
      <c r="E98" s="43">
        <v>6</v>
      </c>
      <c r="F98" s="43">
        <v>2</v>
      </c>
      <c r="G98" s="43" t="s">
        <v>198</v>
      </c>
      <c r="H98" s="43" t="s">
        <v>84</v>
      </c>
      <c r="I98" s="53" t="str">
        <f t="shared" si="6"/>
        <v>Ja</v>
      </c>
      <c r="J98" s="53">
        <f t="shared" si="4"/>
        <v>74</v>
      </c>
      <c r="K98" s="53" t="str">
        <f t="shared" si="7"/>
        <v>Nee</v>
      </c>
      <c r="L98" s="41"/>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row>
    <row r="99" spans="1:156" ht="20.100000000000001" hidden="1" customHeight="1" x14ac:dyDescent="0.25">
      <c r="A99" s="53">
        <f t="shared" si="5"/>
        <v>75</v>
      </c>
      <c r="B99" s="54">
        <v>5894</v>
      </c>
      <c r="C99" s="55">
        <v>60</v>
      </c>
      <c r="D99" s="43">
        <v>6</v>
      </c>
      <c r="E99" s="43">
        <v>4</v>
      </c>
      <c r="F99" s="43">
        <v>10</v>
      </c>
      <c r="G99" s="43" t="s">
        <v>234</v>
      </c>
      <c r="H99" s="43" t="s">
        <v>85</v>
      </c>
      <c r="I99" s="53" t="str">
        <f t="shared" si="6"/>
        <v>Ja</v>
      </c>
      <c r="J99" s="53">
        <f t="shared" si="4"/>
        <v>75</v>
      </c>
      <c r="K99" s="53" t="str">
        <f t="shared" si="7"/>
        <v>Nee</v>
      </c>
      <c r="L99" s="41"/>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row>
    <row r="100" spans="1:156" ht="20.100000000000001" hidden="1" customHeight="1" x14ac:dyDescent="0.25">
      <c r="A100" s="53">
        <f t="shared" si="5"/>
        <v>76</v>
      </c>
      <c r="B100" s="54">
        <v>5899</v>
      </c>
      <c r="C100" s="55">
        <v>43</v>
      </c>
      <c r="D100" s="43">
        <v>6</v>
      </c>
      <c r="E100" s="43">
        <v>7</v>
      </c>
      <c r="F100" s="43">
        <v>10</v>
      </c>
      <c r="G100" s="43" t="s">
        <v>221</v>
      </c>
      <c r="H100" s="43" t="s">
        <v>86</v>
      </c>
      <c r="I100" s="53" t="str">
        <f t="shared" si="6"/>
        <v>Ja</v>
      </c>
      <c r="J100" s="53">
        <f t="shared" si="4"/>
        <v>76</v>
      </c>
      <c r="K100" s="53" t="str">
        <f t="shared" si="7"/>
        <v>Nee</v>
      </c>
      <c r="L100" s="41"/>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row>
    <row r="101" spans="1:156" ht="20.100000000000001" hidden="1" customHeight="1" x14ac:dyDescent="0.25">
      <c r="A101" s="53">
        <f t="shared" si="5"/>
        <v>77</v>
      </c>
      <c r="B101" s="54">
        <v>5916.9</v>
      </c>
      <c r="C101" s="55">
        <v>53</v>
      </c>
      <c r="D101" s="43">
        <v>7</v>
      </c>
      <c r="E101" s="43">
        <v>3</v>
      </c>
      <c r="F101" s="43">
        <v>10</v>
      </c>
      <c r="G101" s="43" t="s">
        <v>198</v>
      </c>
      <c r="H101" s="43" t="s">
        <v>87</v>
      </c>
      <c r="I101" s="53" t="str">
        <f t="shared" si="6"/>
        <v>Ja</v>
      </c>
      <c r="J101" s="53">
        <f t="shared" si="4"/>
        <v>77</v>
      </c>
      <c r="K101" s="53" t="str">
        <f t="shared" si="7"/>
        <v>Nee</v>
      </c>
      <c r="L101" s="41"/>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row>
    <row r="102" spans="1:156" ht="20.100000000000001" hidden="1" customHeight="1" x14ac:dyDescent="0.25">
      <c r="A102" s="53">
        <f t="shared" si="5"/>
        <v>78</v>
      </c>
      <c r="B102" s="54">
        <v>5916.9</v>
      </c>
      <c r="C102" s="55">
        <v>53</v>
      </c>
      <c r="D102" s="43">
        <v>7</v>
      </c>
      <c r="E102" s="43">
        <v>3</v>
      </c>
      <c r="F102" s="43">
        <v>10</v>
      </c>
      <c r="G102" s="43" t="s">
        <v>198</v>
      </c>
      <c r="H102" s="43" t="s">
        <v>88</v>
      </c>
      <c r="I102" s="53" t="str">
        <f t="shared" si="6"/>
        <v>Ja</v>
      </c>
      <c r="J102" s="53">
        <f t="shared" si="4"/>
        <v>78</v>
      </c>
      <c r="K102" s="53" t="str">
        <f t="shared" si="7"/>
        <v>Nee</v>
      </c>
      <c r="L102" s="41"/>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row>
    <row r="103" spans="1:156" ht="20.100000000000001" hidden="1" customHeight="1" x14ac:dyDescent="0.25">
      <c r="A103" s="53">
        <f t="shared" si="5"/>
        <v>79</v>
      </c>
      <c r="B103" s="54">
        <v>5990</v>
      </c>
      <c r="C103" s="55">
        <v>72</v>
      </c>
      <c r="D103" s="43">
        <v>3</v>
      </c>
      <c r="E103" s="43">
        <v>9</v>
      </c>
      <c r="F103" s="43">
        <v>2</v>
      </c>
      <c r="G103" s="43" t="s">
        <v>196</v>
      </c>
      <c r="H103" s="43" t="s">
        <v>89</v>
      </c>
      <c r="I103" s="53" t="str">
        <f t="shared" si="6"/>
        <v>Ja</v>
      </c>
      <c r="J103" s="53">
        <f t="shared" si="4"/>
        <v>79</v>
      </c>
      <c r="K103" s="53" t="str">
        <f t="shared" si="7"/>
        <v>Nee</v>
      </c>
      <c r="L103" s="41"/>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row>
    <row r="104" spans="1:156" ht="20.100000000000001" hidden="1" customHeight="1" x14ac:dyDescent="0.25">
      <c r="A104" s="53">
        <f t="shared" si="5"/>
        <v>80</v>
      </c>
      <c r="B104" s="54">
        <v>5995</v>
      </c>
      <c r="C104" s="55">
        <v>54</v>
      </c>
      <c r="D104" s="43">
        <v>3</v>
      </c>
      <c r="E104" s="43">
        <v>10</v>
      </c>
      <c r="F104" s="43">
        <v>10</v>
      </c>
      <c r="G104" s="43" t="s">
        <v>222</v>
      </c>
      <c r="H104" s="43" t="s">
        <v>90</v>
      </c>
      <c r="I104" s="53" t="str">
        <f t="shared" si="6"/>
        <v>Ja</v>
      </c>
      <c r="J104" s="53">
        <f t="shared" si="4"/>
        <v>80</v>
      </c>
      <c r="K104" s="53" t="str">
        <f t="shared" si="7"/>
        <v>Nee</v>
      </c>
      <c r="L104" s="41"/>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row>
    <row r="105" spans="1:156" ht="20.100000000000001" hidden="1" customHeight="1" x14ac:dyDescent="0.25">
      <c r="A105" s="53">
        <f t="shared" si="5"/>
        <v>81</v>
      </c>
      <c r="B105" s="54">
        <v>5995</v>
      </c>
      <c r="C105" s="55">
        <v>60</v>
      </c>
      <c r="D105" s="43">
        <v>6</v>
      </c>
      <c r="E105" s="43">
        <v>4</v>
      </c>
      <c r="F105" s="43">
        <v>10</v>
      </c>
      <c r="G105" s="43" t="s">
        <v>203</v>
      </c>
      <c r="H105" s="43" t="s">
        <v>91</v>
      </c>
      <c r="I105" s="53" t="str">
        <f t="shared" si="6"/>
        <v>Ja</v>
      </c>
      <c r="J105" s="53">
        <f t="shared" si="4"/>
        <v>81</v>
      </c>
      <c r="K105" s="53" t="str">
        <f t="shared" si="7"/>
        <v>Nee</v>
      </c>
      <c r="L105" s="41"/>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row>
    <row r="106" spans="1:156" ht="20.100000000000001" hidden="1" customHeight="1" x14ac:dyDescent="0.25">
      <c r="A106" s="53">
        <f t="shared" si="5"/>
        <v>82</v>
      </c>
      <c r="B106" s="54">
        <v>5999</v>
      </c>
      <c r="C106" s="55">
        <v>57</v>
      </c>
      <c r="D106" s="43">
        <v>6</v>
      </c>
      <c r="E106" s="43">
        <v>9</v>
      </c>
      <c r="F106" s="43">
        <v>2</v>
      </c>
      <c r="G106" s="43" t="s">
        <v>214</v>
      </c>
      <c r="H106" s="43" t="s">
        <v>93</v>
      </c>
      <c r="I106" s="53" t="str">
        <f t="shared" si="6"/>
        <v>Ja</v>
      </c>
      <c r="J106" s="53">
        <f t="shared" si="4"/>
        <v>82</v>
      </c>
      <c r="K106" s="53" t="str">
        <f t="shared" si="7"/>
        <v>Nee</v>
      </c>
      <c r="L106" s="41"/>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row>
    <row r="107" spans="1:156" ht="20.100000000000001" hidden="1" customHeight="1" x14ac:dyDescent="0.25">
      <c r="A107" s="53">
        <f t="shared" si="5"/>
        <v>83</v>
      </c>
      <c r="B107" s="54">
        <v>5999</v>
      </c>
      <c r="C107" s="55">
        <v>68</v>
      </c>
      <c r="D107" s="43">
        <v>6</v>
      </c>
      <c r="E107" s="43">
        <v>7</v>
      </c>
      <c r="F107" s="43">
        <v>2</v>
      </c>
      <c r="G107" s="43" t="s">
        <v>223</v>
      </c>
      <c r="H107" s="43" t="s">
        <v>94</v>
      </c>
      <c r="I107" s="53" t="str">
        <f t="shared" si="6"/>
        <v>Ja</v>
      </c>
      <c r="J107" s="53">
        <f t="shared" si="4"/>
        <v>83</v>
      </c>
      <c r="K107" s="53" t="str">
        <f t="shared" si="7"/>
        <v>Nee</v>
      </c>
      <c r="L107" s="41"/>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row>
    <row r="108" spans="1:156" ht="20.100000000000001" hidden="1" customHeight="1" x14ac:dyDescent="0.25">
      <c r="A108" s="53">
        <f t="shared" si="5"/>
        <v>84</v>
      </c>
      <c r="B108" s="54">
        <v>6016.9</v>
      </c>
      <c r="C108" s="55">
        <v>60</v>
      </c>
      <c r="D108" s="43">
        <v>7</v>
      </c>
      <c r="E108" s="43">
        <v>6</v>
      </c>
      <c r="F108" s="43">
        <v>2</v>
      </c>
      <c r="G108" s="43" t="s">
        <v>198</v>
      </c>
      <c r="H108" s="43" t="s">
        <v>95</v>
      </c>
      <c r="I108" s="53" t="str">
        <f t="shared" si="6"/>
        <v>Ja</v>
      </c>
      <c r="J108" s="53">
        <f t="shared" ref="J108:J171" si="8">IF(I108="Ja",J107+1,J107)</f>
        <v>84</v>
      </c>
      <c r="K108" s="53" t="str">
        <f t="shared" si="7"/>
        <v>Nee</v>
      </c>
      <c r="L108" s="41"/>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row>
    <row r="109" spans="1:156" ht="20.100000000000001" hidden="1" customHeight="1" x14ac:dyDescent="0.25">
      <c r="A109" s="53">
        <f t="shared" si="5"/>
        <v>85</v>
      </c>
      <c r="B109" s="54">
        <v>6049</v>
      </c>
      <c r="C109" s="55">
        <v>68</v>
      </c>
      <c r="D109" s="43">
        <v>6</v>
      </c>
      <c r="E109" s="43">
        <v>6</v>
      </c>
      <c r="F109" s="43">
        <v>2</v>
      </c>
      <c r="G109" s="43" t="s">
        <v>216</v>
      </c>
      <c r="H109" s="43" t="s">
        <v>96</v>
      </c>
      <c r="I109" s="53" t="str">
        <f t="shared" si="6"/>
        <v>Ja</v>
      </c>
      <c r="J109" s="53">
        <f t="shared" si="8"/>
        <v>85</v>
      </c>
      <c r="K109" s="53" t="str">
        <f t="shared" si="7"/>
        <v>Nee</v>
      </c>
      <c r="L109" s="41"/>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row>
    <row r="110" spans="1:156" ht="20.100000000000001" hidden="1" customHeight="1" x14ac:dyDescent="0.25">
      <c r="A110" s="53">
        <f t="shared" si="5"/>
        <v>86</v>
      </c>
      <c r="B110" s="54">
        <v>6119</v>
      </c>
      <c r="C110" s="55">
        <v>28</v>
      </c>
      <c r="D110" s="43">
        <v>9</v>
      </c>
      <c r="E110" s="43">
        <v>6</v>
      </c>
      <c r="F110" s="43">
        <v>2</v>
      </c>
      <c r="G110" s="43" t="s">
        <v>198</v>
      </c>
      <c r="H110" s="43" t="s">
        <v>97</v>
      </c>
      <c r="I110" s="53" t="str">
        <f t="shared" si="6"/>
        <v>Ja</v>
      </c>
      <c r="J110" s="53">
        <f t="shared" si="8"/>
        <v>86</v>
      </c>
      <c r="K110" s="53" t="str">
        <f t="shared" si="7"/>
        <v>Nee</v>
      </c>
      <c r="L110" s="41"/>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row>
    <row r="111" spans="1:156" ht="20.100000000000001" hidden="1" customHeight="1" x14ac:dyDescent="0.25">
      <c r="A111" s="53">
        <f t="shared" si="5"/>
        <v>87</v>
      </c>
      <c r="B111" s="54">
        <v>6119</v>
      </c>
      <c r="C111" s="55">
        <v>60</v>
      </c>
      <c r="D111" s="43">
        <v>7</v>
      </c>
      <c r="E111" s="43">
        <v>7</v>
      </c>
      <c r="F111" s="43">
        <v>2</v>
      </c>
      <c r="G111" s="43" t="s">
        <v>198</v>
      </c>
      <c r="H111" s="43" t="s">
        <v>98</v>
      </c>
      <c r="I111" s="53" t="str">
        <f t="shared" si="6"/>
        <v>Ja</v>
      </c>
      <c r="J111" s="53">
        <f t="shared" si="8"/>
        <v>87</v>
      </c>
      <c r="K111" s="53" t="str">
        <f t="shared" si="7"/>
        <v>Nee</v>
      </c>
      <c r="L111" s="41"/>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row>
    <row r="112" spans="1:156" ht="20.100000000000001" hidden="1" customHeight="1" x14ac:dyDescent="0.25">
      <c r="A112" s="53">
        <f t="shared" si="5"/>
        <v>88</v>
      </c>
      <c r="B112" s="54">
        <v>6126.9</v>
      </c>
      <c r="C112" s="55">
        <v>53</v>
      </c>
      <c r="D112" s="43">
        <v>7</v>
      </c>
      <c r="E112" s="43">
        <v>3</v>
      </c>
      <c r="F112" s="43">
        <v>10</v>
      </c>
      <c r="G112" s="43" t="s">
        <v>198</v>
      </c>
      <c r="H112" s="43" t="s">
        <v>99</v>
      </c>
      <c r="I112" s="53" t="str">
        <f t="shared" si="6"/>
        <v>Ja</v>
      </c>
      <c r="J112" s="53">
        <f t="shared" si="8"/>
        <v>88</v>
      </c>
      <c r="K112" s="53" t="str">
        <f t="shared" si="7"/>
        <v>Nee</v>
      </c>
      <c r="L112" s="41"/>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row>
    <row r="113" spans="1:156" ht="20.100000000000001" hidden="1" customHeight="1" x14ac:dyDescent="0.25">
      <c r="A113" s="53">
        <f t="shared" si="5"/>
        <v>89</v>
      </c>
      <c r="B113" s="54">
        <v>6198</v>
      </c>
      <c r="C113" s="55">
        <v>47</v>
      </c>
      <c r="D113" s="43">
        <v>3</v>
      </c>
      <c r="E113" s="43">
        <v>6</v>
      </c>
      <c r="F113" s="43">
        <v>10</v>
      </c>
      <c r="G113" s="43" t="s">
        <v>218</v>
      </c>
      <c r="H113" s="43" t="s">
        <v>100</v>
      </c>
      <c r="I113" s="53" t="str">
        <f t="shared" si="6"/>
        <v>Ja</v>
      </c>
      <c r="J113" s="53">
        <f t="shared" si="8"/>
        <v>89</v>
      </c>
      <c r="K113" s="53" t="str">
        <f t="shared" si="7"/>
        <v>Nee</v>
      </c>
      <c r="L113" s="41"/>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row>
    <row r="114" spans="1:156" ht="20.100000000000001" hidden="1" customHeight="1" x14ac:dyDescent="0.25">
      <c r="A114" s="53">
        <f t="shared" si="5"/>
        <v>90</v>
      </c>
      <c r="B114" s="54">
        <v>6199</v>
      </c>
      <c r="C114" s="55">
        <v>60</v>
      </c>
      <c r="D114" s="43">
        <v>6</v>
      </c>
      <c r="E114" s="43">
        <v>4</v>
      </c>
      <c r="F114" s="43">
        <v>10</v>
      </c>
      <c r="G114" s="43" t="s">
        <v>224</v>
      </c>
      <c r="H114" s="43" t="s">
        <v>101</v>
      </c>
      <c r="I114" s="53" t="str">
        <f t="shared" si="6"/>
        <v>Ja</v>
      </c>
      <c r="J114" s="53">
        <f t="shared" si="8"/>
        <v>90</v>
      </c>
      <c r="K114" s="53" t="str">
        <f t="shared" si="7"/>
        <v>Nee</v>
      </c>
      <c r="L114" s="41"/>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row>
    <row r="115" spans="1:156" ht="20.100000000000001" hidden="1" customHeight="1" x14ac:dyDescent="0.25">
      <c r="A115" s="53">
        <f t="shared" si="5"/>
        <v>91</v>
      </c>
      <c r="B115" s="54">
        <v>6299</v>
      </c>
      <c r="C115" s="55">
        <v>31</v>
      </c>
      <c r="D115" s="43">
        <v>9</v>
      </c>
      <c r="E115" s="43">
        <v>7</v>
      </c>
      <c r="F115" s="43">
        <v>2</v>
      </c>
      <c r="G115" s="43" t="s">
        <v>231</v>
      </c>
      <c r="H115" s="43" t="s">
        <v>103</v>
      </c>
      <c r="I115" s="53" t="str">
        <f t="shared" si="6"/>
        <v>Ja</v>
      </c>
      <c r="J115" s="53">
        <f t="shared" si="8"/>
        <v>91</v>
      </c>
      <c r="K115" s="53" t="str">
        <f t="shared" si="7"/>
        <v>Nee</v>
      </c>
      <c r="L115" s="41"/>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row>
    <row r="116" spans="1:156" ht="20.100000000000001" hidden="1" customHeight="1" x14ac:dyDescent="0.25">
      <c r="A116" s="53">
        <f t="shared" si="5"/>
        <v>92</v>
      </c>
      <c r="B116" s="54">
        <v>6326.9</v>
      </c>
      <c r="C116" s="55">
        <v>60</v>
      </c>
      <c r="D116" s="43">
        <v>7</v>
      </c>
      <c r="E116" s="43">
        <v>6</v>
      </c>
      <c r="F116" s="43">
        <v>2</v>
      </c>
      <c r="G116" s="43" t="s">
        <v>198</v>
      </c>
      <c r="H116" s="43" t="s">
        <v>104</v>
      </c>
      <c r="I116" s="53" t="str">
        <f t="shared" si="6"/>
        <v>Ja</v>
      </c>
      <c r="J116" s="53">
        <f t="shared" si="8"/>
        <v>92</v>
      </c>
      <c r="K116" s="53" t="str">
        <f t="shared" si="7"/>
        <v>Nee</v>
      </c>
      <c r="L116" s="41"/>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row>
    <row r="117" spans="1:156" ht="20.100000000000001" hidden="1" customHeight="1" x14ac:dyDescent="0.25">
      <c r="A117" s="53">
        <f t="shared" si="5"/>
        <v>93</v>
      </c>
      <c r="B117" s="54">
        <v>6349</v>
      </c>
      <c r="C117" s="55">
        <v>43</v>
      </c>
      <c r="D117" s="43">
        <v>6</v>
      </c>
      <c r="E117" s="43">
        <v>7</v>
      </c>
      <c r="F117" s="43">
        <v>10</v>
      </c>
      <c r="G117" s="43" t="s">
        <v>232</v>
      </c>
      <c r="H117" s="43" t="s">
        <v>105</v>
      </c>
      <c r="I117" s="53" t="str">
        <f t="shared" si="6"/>
        <v>Ja</v>
      </c>
      <c r="J117" s="53">
        <f t="shared" si="8"/>
        <v>93</v>
      </c>
      <c r="K117" s="53" t="str">
        <f t="shared" si="7"/>
        <v>Nee</v>
      </c>
      <c r="L117" s="41"/>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row>
    <row r="118" spans="1:156" ht="20.100000000000001" hidden="1" customHeight="1" x14ac:dyDescent="0.25">
      <c r="A118" s="53">
        <f t="shared" si="5"/>
        <v>94</v>
      </c>
      <c r="B118" s="54">
        <v>6399</v>
      </c>
      <c r="C118" s="55">
        <v>67</v>
      </c>
      <c r="D118" s="43">
        <v>7</v>
      </c>
      <c r="E118" s="43">
        <v>4</v>
      </c>
      <c r="F118" s="43">
        <v>10</v>
      </c>
      <c r="G118" s="43" t="s">
        <v>221</v>
      </c>
      <c r="H118" s="43" t="s">
        <v>106</v>
      </c>
      <c r="I118" s="53" t="str">
        <f t="shared" si="6"/>
        <v>Ja</v>
      </c>
      <c r="J118" s="53">
        <f t="shared" si="8"/>
        <v>94</v>
      </c>
      <c r="K118" s="53" t="str">
        <f t="shared" si="7"/>
        <v>Nee</v>
      </c>
      <c r="L118" s="41"/>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row>
    <row r="119" spans="1:156" ht="20.100000000000001" hidden="1" customHeight="1" x14ac:dyDescent="0.25">
      <c r="A119" s="53">
        <f t="shared" si="5"/>
        <v>95</v>
      </c>
      <c r="B119" s="54">
        <v>6426.9</v>
      </c>
      <c r="C119" s="55">
        <v>57</v>
      </c>
      <c r="D119" s="43">
        <v>9</v>
      </c>
      <c r="E119" s="43">
        <v>5</v>
      </c>
      <c r="F119" s="43">
        <v>2</v>
      </c>
      <c r="G119" s="43" t="s">
        <v>198</v>
      </c>
      <c r="H119" s="43" t="s">
        <v>107</v>
      </c>
      <c r="I119" s="53" t="str">
        <f t="shared" si="6"/>
        <v>Ja</v>
      </c>
      <c r="J119" s="53">
        <f t="shared" si="8"/>
        <v>95</v>
      </c>
      <c r="K119" s="53" t="str">
        <f t="shared" si="7"/>
        <v>Nee</v>
      </c>
      <c r="L119" s="41"/>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row>
    <row r="120" spans="1:156" ht="20.100000000000001" hidden="1" customHeight="1" x14ac:dyDescent="0.25">
      <c r="A120" s="53">
        <f t="shared" si="5"/>
        <v>96</v>
      </c>
      <c r="B120" s="54">
        <v>6426.9</v>
      </c>
      <c r="C120" s="55">
        <v>60</v>
      </c>
      <c r="D120" s="43">
        <v>7</v>
      </c>
      <c r="E120" s="43">
        <v>6</v>
      </c>
      <c r="F120" s="43">
        <v>2</v>
      </c>
      <c r="G120" s="43" t="s">
        <v>198</v>
      </c>
      <c r="H120" s="43" t="s">
        <v>108</v>
      </c>
      <c r="I120" s="53" t="str">
        <f t="shared" si="6"/>
        <v>Ja</v>
      </c>
      <c r="J120" s="53">
        <f t="shared" si="8"/>
        <v>96</v>
      </c>
      <c r="K120" s="53" t="str">
        <f t="shared" si="7"/>
        <v>Nee</v>
      </c>
      <c r="L120" s="41"/>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row>
    <row r="121" spans="1:156" ht="20.100000000000001" hidden="1" customHeight="1" x14ac:dyDescent="0.25">
      <c r="A121" s="53">
        <f t="shared" si="5"/>
        <v>97</v>
      </c>
      <c r="B121" s="54">
        <v>6429</v>
      </c>
      <c r="C121" s="55">
        <v>25</v>
      </c>
      <c r="D121" s="43">
        <v>9</v>
      </c>
      <c r="E121" s="43">
        <v>3</v>
      </c>
      <c r="F121" s="43">
        <v>10</v>
      </c>
      <c r="G121" s="43" t="s">
        <v>198</v>
      </c>
      <c r="H121" s="43" t="s">
        <v>109</v>
      </c>
      <c r="I121" s="53" t="str">
        <f t="shared" si="6"/>
        <v>Ja</v>
      </c>
      <c r="J121" s="53">
        <f t="shared" si="8"/>
        <v>97</v>
      </c>
      <c r="K121" s="53" t="str">
        <f t="shared" si="7"/>
        <v>Nee</v>
      </c>
      <c r="L121" s="41"/>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row>
    <row r="122" spans="1:156" ht="20.100000000000001" hidden="1" customHeight="1" x14ac:dyDescent="0.25">
      <c r="A122" s="53">
        <f t="shared" si="5"/>
        <v>98</v>
      </c>
      <c r="B122" s="54">
        <v>6429</v>
      </c>
      <c r="C122" s="55">
        <v>53</v>
      </c>
      <c r="D122" s="43">
        <v>7</v>
      </c>
      <c r="E122" s="43">
        <v>4</v>
      </c>
      <c r="F122" s="43">
        <v>10</v>
      </c>
      <c r="G122" s="43" t="s">
        <v>198</v>
      </c>
      <c r="H122" s="43" t="s">
        <v>110</v>
      </c>
      <c r="I122" s="53" t="str">
        <f t="shared" si="6"/>
        <v>Ja</v>
      </c>
      <c r="J122" s="53">
        <f t="shared" si="8"/>
        <v>98</v>
      </c>
      <c r="K122" s="53" t="str">
        <f t="shared" si="7"/>
        <v>Nee</v>
      </c>
      <c r="L122" s="41"/>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row>
    <row r="123" spans="1:156" ht="20.100000000000001" hidden="1" customHeight="1" x14ac:dyDescent="0.25">
      <c r="A123" s="53">
        <f t="shared" si="5"/>
        <v>99</v>
      </c>
      <c r="B123" s="54">
        <v>6499</v>
      </c>
      <c r="C123" s="55">
        <v>57</v>
      </c>
      <c r="D123" s="43">
        <v>10</v>
      </c>
      <c r="E123" s="43">
        <v>5</v>
      </c>
      <c r="F123" s="43">
        <v>2</v>
      </c>
      <c r="G123" s="43" t="s">
        <v>225</v>
      </c>
      <c r="H123" s="43" t="s">
        <v>111</v>
      </c>
      <c r="I123" s="53" t="str">
        <f t="shared" si="6"/>
        <v>Ja</v>
      </c>
      <c r="J123" s="53">
        <f t="shared" si="8"/>
        <v>99</v>
      </c>
      <c r="K123" s="53" t="str">
        <f t="shared" si="7"/>
        <v>Nee</v>
      </c>
      <c r="L123" s="41"/>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row>
    <row r="124" spans="1:156" ht="20.100000000000001" hidden="1" customHeight="1" x14ac:dyDescent="0.25">
      <c r="A124" s="53">
        <f t="shared" si="5"/>
        <v>100</v>
      </c>
      <c r="B124" s="54">
        <v>6598</v>
      </c>
      <c r="C124" s="55">
        <v>60</v>
      </c>
      <c r="D124" s="43">
        <v>7</v>
      </c>
      <c r="E124" s="43">
        <v>4</v>
      </c>
      <c r="F124" s="43">
        <v>10</v>
      </c>
      <c r="G124" s="43" t="s">
        <v>220</v>
      </c>
      <c r="H124" s="43" t="s">
        <v>112</v>
      </c>
      <c r="I124" s="53" t="str">
        <f t="shared" si="6"/>
        <v>Ja</v>
      </c>
      <c r="J124" s="53">
        <f t="shared" si="8"/>
        <v>100</v>
      </c>
      <c r="K124" s="53" t="str">
        <f t="shared" si="7"/>
        <v>Nee</v>
      </c>
      <c r="L124" s="41"/>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row>
    <row r="125" spans="1:156" ht="20.100000000000001" hidden="1" customHeight="1" x14ac:dyDescent="0.25">
      <c r="A125" s="53">
        <f t="shared" si="5"/>
        <v>101</v>
      </c>
      <c r="B125" s="54">
        <v>6636.9</v>
      </c>
      <c r="C125" s="55">
        <v>53</v>
      </c>
      <c r="D125" s="43">
        <v>7</v>
      </c>
      <c r="E125" s="43">
        <v>3</v>
      </c>
      <c r="F125" s="43">
        <v>10</v>
      </c>
      <c r="G125" s="43" t="s">
        <v>198</v>
      </c>
      <c r="H125" s="43" t="s">
        <v>113</v>
      </c>
      <c r="I125" s="53" t="str">
        <f t="shared" si="6"/>
        <v>Ja</v>
      </c>
      <c r="J125" s="53">
        <f t="shared" si="8"/>
        <v>101</v>
      </c>
      <c r="K125" s="53" t="str">
        <f t="shared" si="7"/>
        <v>Nee</v>
      </c>
      <c r="L125" s="41"/>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row>
    <row r="126" spans="1:156" ht="20.100000000000001" hidden="1" customHeight="1" x14ac:dyDescent="0.25">
      <c r="A126" s="53">
        <f t="shared" si="5"/>
        <v>102</v>
      </c>
      <c r="B126" s="54">
        <v>6736.9</v>
      </c>
      <c r="C126" s="55">
        <v>50</v>
      </c>
      <c r="D126" s="43">
        <v>9</v>
      </c>
      <c r="E126" s="43">
        <v>2</v>
      </c>
      <c r="F126" s="43">
        <v>10</v>
      </c>
      <c r="G126" s="43" t="s">
        <v>198</v>
      </c>
      <c r="H126" s="43" t="s">
        <v>114</v>
      </c>
      <c r="I126" s="53" t="str">
        <f t="shared" si="6"/>
        <v>Ja</v>
      </c>
      <c r="J126" s="53">
        <f t="shared" si="8"/>
        <v>102</v>
      </c>
      <c r="K126" s="53" t="str">
        <f t="shared" si="7"/>
        <v>Nee</v>
      </c>
      <c r="L126" s="41"/>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row>
    <row r="127" spans="1:156" ht="20.100000000000001" hidden="1" customHeight="1" x14ac:dyDescent="0.25">
      <c r="A127" s="53">
        <f t="shared" si="5"/>
        <v>103</v>
      </c>
      <c r="B127" s="54">
        <v>6739</v>
      </c>
      <c r="C127" s="55">
        <v>28</v>
      </c>
      <c r="D127" s="43">
        <v>7</v>
      </c>
      <c r="E127" s="43">
        <v>5</v>
      </c>
      <c r="F127" s="43">
        <v>10</v>
      </c>
      <c r="G127" s="43" t="s">
        <v>198</v>
      </c>
      <c r="H127" s="43" t="s">
        <v>115</v>
      </c>
      <c r="I127" s="53" t="str">
        <f t="shared" si="6"/>
        <v>Ja</v>
      </c>
      <c r="J127" s="53">
        <f t="shared" si="8"/>
        <v>103</v>
      </c>
      <c r="K127" s="53" t="str">
        <f t="shared" si="7"/>
        <v>Nee</v>
      </c>
      <c r="L127" s="41"/>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row>
    <row r="128" spans="1:156" ht="20.100000000000001" hidden="1" customHeight="1" x14ac:dyDescent="0.25">
      <c r="A128" s="53">
        <f t="shared" si="5"/>
        <v>104</v>
      </c>
      <c r="B128" s="54">
        <v>6836.9</v>
      </c>
      <c r="C128" s="55">
        <v>53</v>
      </c>
      <c r="D128" s="43">
        <v>7</v>
      </c>
      <c r="E128" s="43">
        <v>3</v>
      </c>
      <c r="F128" s="43">
        <v>10</v>
      </c>
      <c r="G128" s="43" t="s">
        <v>198</v>
      </c>
      <c r="H128" s="43" t="s">
        <v>116</v>
      </c>
      <c r="I128" s="53" t="str">
        <f t="shared" si="6"/>
        <v>Ja</v>
      </c>
      <c r="J128" s="53">
        <f t="shared" si="8"/>
        <v>104</v>
      </c>
      <c r="K128" s="53" t="str">
        <f t="shared" si="7"/>
        <v>Nee</v>
      </c>
      <c r="L128" s="41"/>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row>
    <row r="129" spans="1:156" ht="20.100000000000001" hidden="1" customHeight="1" x14ac:dyDescent="0.25">
      <c r="A129" s="53">
        <f t="shared" si="5"/>
        <v>105</v>
      </c>
      <c r="B129" s="54">
        <v>6849</v>
      </c>
      <c r="C129" s="55">
        <v>68</v>
      </c>
      <c r="D129" s="43">
        <v>6</v>
      </c>
      <c r="E129" s="43">
        <v>6</v>
      </c>
      <c r="F129" s="43">
        <v>2</v>
      </c>
      <c r="G129" s="43" t="s">
        <v>216</v>
      </c>
      <c r="H129" s="43" t="s">
        <v>117</v>
      </c>
      <c r="I129" s="53" t="str">
        <f t="shared" si="6"/>
        <v>Ja</v>
      </c>
      <c r="J129" s="53">
        <f t="shared" si="8"/>
        <v>105</v>
      </c>
      <c r="K129" s="53" t="str">
        <f t="shared" si="7"/>
        <v>Nee</v>
      </c>
      <c r="L129" s="41"/>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row>
    <row r="130" spans="1:156" ht="20.100000000000001" hidden="1" customHeight="1" x14ac:dyDescent="0.25">
      <c r="A130" s="53">
        <f t="shared" si="5"/>
        <v>106</v>
      </c>
      <c r="B130" s="54">
        <v>6899</v>
      </c>
      <c r="C130" s="55">
        <v>66</v>
      </c>
      <c r="D130" s="43">
        <v>3</v>
      </c>
      <c r="E130" s="43">
        <v>8</v>
      </c>
      <c r="F130" s="43">
        <v>10</v>
      </c>
      <c r="G130" s="43" t="s">
        <v>196</v>
      </c>
      <c r="H130" s="43" t="s">
        <v>119</v>
      </c>
      <c r="I130" s="53" t="str">
        <f t="shared" si="6"/>
        <v>Ja</v>
      </c>
      <c r="J130" s="53">
        <f t="shared" si="8"/>
        <v>106</v>
      </c>
      <c r="K130" s="53" t="str">
        <f t="shared" si="7"/>
        <v>Nee</v>
      </c>
      <c r="L130" s="41"/>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row>
    <row r="131" spans="1:156" ht="20.100000000000001" hidden="1" customHeight="1" x14ac:dyDescent="0.25">
      <c r="A131" s="53">
        <f t="shared" si="5"/>
        <v>107</v>
      </c>
      <c r="B131" s="54">
        <v>6936.9</v>
      </c>
      <c r="C131" s="55">
        <v>53</v>
      </c>
      <c r="D131" s="43">
        <v>7</v>
      </c>
      <c r="E131" s="43">
        <v>3</v>
      </c>
      <c r="F131" s="43">
        <v>10</v>
      </c>
      <c r="G131" s="43" t="s">
        <v>198</v>
      </c>
      <c r="H131" s="43" t="s">
        <v>120</v>
      </c>
      <c r="I131" s="53" t="str">
        <f t="shared" si="6"/>
        <v>Ja</v>
      </c>
      <c r="J131" s="53">
        <f t="shared" si="8"/>
        <v>107</v>
      </c>
      <c r="K131" s="53" t="str">
        <f t="shared" si="7"/>
        <v>Nee</v>
      </c>
      <c r="L131" s="41"/>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row>
    <row r="132" spans="1:156" ht="20.100000000000001" hidden="1" customHeight="1" x14ac:dyDescent="0.25">
      <c r="A132" s="53">
        <f t="shared" si="5"/>
        <v>108</v>
      </c>
      <c r="B132" s="54">
        <v>6999</v>
      </c>
      <c r="C132" s="55">
        <v>45</v>
      </c>
      <c r="D132" s="43">
        <v>3</v>
      </c>
      <c r="E132" s="43">
        <v>6</v>
      </c>
      <c r="F132" s="43">
        <v>10</v>
      </c>
      <c r="G132" s="43" t="s">
        <v>205</v>
      </c>
      <c r="H132" s="43" t="s">
        <v>118</v>
      </c>
      <c r="I132" s="53" t="str">
        <f t="shared" si="6"/>
        <v>Ja</v>
      </c>
      <c r="J132" s="53">
        <f t="shared" si="8"/>
        <v>108</v>
      </c>
      <c r="K132" s="53" t="str">
        <f t="shared" si="7"/>
        <v>Nee</v>
      </c>
      <c r="L132" s="41"/>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row>
    <row r="133" spans="1:156" ht="20.100000000000001" hidden="1" customHeight="1" x14ac:dyDescent="0.25">
      <c r="A133" s="53">
        <f t="shared" si="5"/>
        <v>109</v>
      </c>
      <c r="B133" s="54">
        <v>7036.9</v>
      </c>
      <c r="C133" s="55">
        <v>57</v>
      </c>
      <c r="D133" s="43">
        <v>7</v>
      </c>
      <c r="E133" s="43">
        <v>4</v>
      </c>
      <c r="F133" s="43">
        <v>10</v>
      </c>
      <c r="G133" s="43" t="s">
        <v>198</v>
      </c>
      <c r="H133" s="43" t="s">
        <v>121</v>
      </c>
      <c r="I133" s="53" t="str">
        <f t="shared" si="6"/>
        <v>Ja</v>
      </c>
      <c r="J133" s="53">
        <f t="shared" si="8"/>
        <v>109</v>
      </c>
      <c r="K133" s="53" t="str">
        <f t="shared" si="7"/>
        <v>Nee</v>
      </c>
      <c r="L133" s="41"/>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row>
    <row r="134" spans="1:156" ht="20.100000000000001" hidden="1" customHeight="1" x14ac:dyDescent="0.25">
      <c r="A134" s="53">
        <f t="shared" si="5"/>
        <v>110</v>
      </c>
      <c r="B134" s="54">
        <v>7139</v>
      </c>
      <c r="C134" s="55">
        <v>57</v>
      </c>
      <c r="D134" s="43">
        <v>9</v>
      </c>
      <c r="E134" s="43">
        <v>6</v>
      </c>
      <c r="F134" s="43">
        <v>2</v>
      </c>
      <c r="G134" s="43" t="s">
        <v>198</v>
      </c>
      <c r="H134" s="43" t="s">
        <v>122</v>
      </c>
      <c r="I134" s="53" t="str">
        <f t="shared" si="6"/>
        <v>Ja</v>
      </c>
      <c r="J134" s="53">
        <f t="shared" si="8"/>
        <v>110</v>
      </c>
      <c r="K134" s="53" t="str">
        <f t="shared" si="7"/>
        <v>Nee</v>
      </c>
      <c r="L134" s="41"/>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row>
    <row r="135" spans="1:156" ht="20.100000000000001" hidden="1" customHeight="1" x14ac:dyDescent="0.25">
      <c r="A135" s="53">
        <f t="shared" si="5"/>
        <v>111</v>
      </c>
      <c r="B135" s="54">
        <v>7199</v>
      </c>
      <c r="C135" s="55">
        <v>56</v>
      </c>
      <c r="D135" s="43">
        <v>9</v>
      </c>
      <c r="E135" s="43">
        <v>7</v>
      </c>
      <c r="F135" s="43">
        <v>2</v>
      </c>
      <c r="G135" s="43" t="s">
        <v>231</v>
      </c>
      <c r="H135" s="43" t="s">
        <v>123</v>
      </c>
      <c r="I135" s="53" t="str">
        <f t="shared" si="6"/>
        <v>Ja</v>
      </c>
      <c r="J135" s="53">
        <f t="shared" si="8"/>
        <v>111</v>
      </c>
      <c r="K135" s="53" t="str">
        <f t="shared" si="7"/>
        <v>Nee</v>
      </c>
      <c r="L135" s="41"/>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row>
    <row r="136" spans="1:156" ht="20.100000000000001" hidden="1" customHeight="1" x14ac:dyDescent="0.25">
      <c r="A136" s="53">
        <f t="shared" si="5"/>
        <v>112</v>
      </c>
      <c r="B136" s="54">
        <v>7199</v>
      </c>
      <c r="C136" s="55">
        <v>57</v>
      </c>
      <c r="D136" s="43">
        <v>6</v>
      </c>
      <c r="E136" s="43">
        <v>7</v>
      </c>
      <c r="F136" s="43">
        <v>10</v>
      </c>
      <c r="G136" s="43" t="s">
        <v>214</v>
      </c>
      <c r="H136" s="43" t="s">
        <v>124</v>
      </c>
      <c r="I136" s="53" t="str">
        <f t="shared" si="6"/>
        <v>Ja</v>
      </c>
      <c r="J136" s="53">
        <f t="shared" si="8"/>
        <v>112</v>
      </c>
      <c r="K136" s="53" t="str">
        <f t="shared" si="7"/>
        <v>Nee</v>
      </c>
      <c r="L136" s="41"/>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row>
    <row r="137" spans="1:156" ht="20.100000000000001" hidden="1" customHeight="1" x14ac:dyDescent="0.25">
      <c r="A137" s="53">
        <f t="shared" si="5"/>
        <v>113</v>
      </c>
      <c r="B137" s="54">
        <v>7249</v>
      </c>
      <c r="C137" s="55">
        <v>64</v>
      </c>
      <c r="D137" s="43">
        <v>9</v>
      </c>
      <c r="E137" s="43">
        <v>5</v>
      </c>
      <c r="F137" s="43">
        <v>2</v>
      </c>
      <c r="G137" s="43" t="s">
        <v>216</v>
      </c>
      <c r="H137" s="43" t="s">
        <v>125</v>
      </c>
      <c r="I137" s="53" t="str">
        <f t="shared" si="6"/>
        <v>Ja</v>
      </c>
      <c r="J137" s="53">
        <f t="shared" si="8"/>
        <v>113</v>
      </c>
      <c r="K137" s="53" t="str">
        <f t="shared" si="7"/>
        <v>Nee</v>
      </c>
      <c r="L137" s="41"/>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row>
    <row r="138" spans="1:156" ht="20.100000000000001" hidden="1" customHeight="1" x14ac:dyDescent="0.25">
      <c r="A138" s="53">
        <f t="shared" si="5"/>
        <v>114</v>
      </c>
      <c r="B138" s="54">
        <v>7330</v>
      </c>
      <c r="C138" s="55">
        <v>66</v>
      </c>
      <c r="D138" s="43">
        <v>3</v>
      </c>
      <c r="E138" s="43">
        <v>10</v>
      </c>
      <c r="F138" s="43">
        <v>2</v>
      </c>
      <c r="G138" s="43" t="s">
        <v>196</v>
      </c>
      <c r="H138" s="43" t="s">
        <v>126</v>
      </c>
      <c r="I138" s="53" t="str">
        <f t="shared" si="6"/>
        <v>Ja</v>
      </c>
      <c r="J138" s="53">
        <f t="shared" si="8"/>
        <v>114</v>
      </c>
      <c r="K138" s="53" t="str">
        <f t="shared" si="7"/>
        <v>Nee</v>
      </c>
      <c r="L138" s="41"/>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row>
    <row r="139" spans="1:156" ht="20.100000000000001" hidden="1" customHeight="1" x14ac:dyDescent="0.25">
      <c r="A139" s="53">
        <f t="shared" si="5"/>
        <v>115</v>
      </c>
      <c r="B139" s="54">
        <v>7399</v>
      </c>
      <c r="C139" s="55">
        <v>68</v>
      </c>
      <c r="D139" s="43">
        <v>3</v>
      </c>
      <c r="E139" s="43">
        <v>8</v>
      </c>
      <c r="F139" s="43">
        <v>2</v>
      </c>
      <c r="G139" s="43" t="s">
        <v>213</v>
      </c>
      <c r="H139" s="43" t="s">
        <v>127</v>
      </c>
      <c r="I139" s="53" t="str">
        <f t="shared" si="6"/>
        <v>Ja</v>
      </c>
      <c r="J139" s="53">
        <f t="shared" si="8"/>
        <v>115</v>
      </c>
      <c r="K139" s="53" t="str">
        <f t="shared" si="7"/>
        <v>Nee</v>
      </c>
      <c r="L139" s="41"/>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row>
    <row r="140" spans="1:156" ht="20.100000000000001" hidden="1" customHeight="1" x14ac:dyDescent="0.25">
      <c r="A140" s="53">
        <f t="shared" si="5"/>
        <v>116</v>
      </c>
      <c r="B140" s="54">
        <v>7446.9</v>
      </c>
      <c r="C140" s="55">
        <v>57</v>
      </c>
      <c r="D140" s="43">
        <v>7</v>
      </c>
      <c r="E140" s="43">
        <v>4</v>
      </c>
      <c r="F140" s="43">
        <v>10</v>
      </c>
      <c r="G140" s="43" t="s">
        <v>198</v>
      </c>
      <c r="H140" s="43" t="s">
        <v>128</v>
      </c>
      <c r="I140" s="53" t="str">
        <f t="shared" si="6"/>
        <v>Ja</v>
      </c>
      <c r="J140" s="53">
        <f t="shared" si="8"/>
        <v>116</v>
      </c>
      <c r="K140" s="53" t="str">
        <f t="shared" si="7"/>
        <v>Nee</v>
      </c>
      <c r="L140" s="41"/>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row>
    <row r="141" spans="1:156" ht="20.100000000000001" hidden="1" customHeight="1" x14ac:dyDescent="0.25">
      <c r="A141" s="53">
        <f t="shared" si="5"/>
        <v>117</v>
      </c>
      <c r="B141" s="54">
        <v>7449</v>
      </c>
      <c r="C141" s="55">
        <v>50</v>
      </c>
      <c r="D141" s="43">
        <v>9</v>
      </c>
      <c r="E141" s="43">
        <v>3</v>
      </c>
      <c r="F141" s="43">
        <v>10</v>
      </c>
      <c r="G141" s="43" t="s">
        <v>198</v>
      </c>
      <c r="H141" s="43" t="s">
        <v>129</v>
      </c>
      <c r="I141" s="53" t="str">
        <f t="shared" si="6"/>
        <v>Ja</v>
      </c>
      <c r="J141" s="53">
        <f t="shared" si="8"/>
        <v>117</v>
      </c>
      <c r="K141" s="53" t="str">
        <f t="shared" si="7"/>
        <v>Nee</v>
      </c>
      <c r="L141" s="41"/>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row>
    <row r="142" spans="1:156" ht="20.100000000000001" hidden="1" customHeight="1" x14ac:dyDescent="0.25">
      <c r="A142" s="53">
        <f t="shared" si="5"/>
        <v>118</v>
      </c>
      <c r="B142" s="54">
        <v>7499</v>
      </c>
      <c r="C142" s="55">
        <v>56</v>
      </c>
      <c r="D142" s="43">
        <v>3</v>
      </c>
      <c r="E142" s="43">
        <v>8</v>
      </c>
      <c r="F142" s="43">
        <v>2</v>
      </c>
      <c r="G142" s="43" t="s">
        <v>233</v>
      </c>
      <c r="H142" s="43" t="s">
        <v>130</v>
      </c>
      <c r="I142" s="53" t="str">
        <f t="shared" si="6"/>
        <v>Ja</v>
      </c>
      <c r="J142" s="53">
        <f t="shared" si="8"/>
        <v>118</v>
      </c>
      <c r="K142" s="53" t="str">
        <f t="shared" si="7"/>
        <v>Nee</v>
      </c>
      <c r="L142" s="41"/>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row>
    <row r="143" spans="1:156" ht="20.100000000000001" hidden="1" customHeight="1" x14ac:dyDescent="0.25">
      <c r="A143" s="53">
        <f t="shared" si="5"/>
        <v>119</v>
      </c>
      <c r="B143" s="54">
        <v>7598</v>
      </c>
      <c r="C143" s="55">
        <v>68</v>
      </c>
      <c r="D143" s="43">
        <v>3</v>
      </c>
      <c r="E143" s="43">
        <v>8</v>
      </c>
      <c r="F143" s="43">
        <v>2</v>
      </c>
      <c r="G143" s="43" t="s">
        <v>220</v>
      </c>
      <c r="H143" s="43" t="s">
        <v>131</v>
      </c>
      <c r="I143" s="53" t="str">
        <f t="shared" si="6"/>
        <v>Ja</v>
      </c>
      <c r="J143" s="53">
        <f t="shared" si="8"/>
        <v>119</v>
      </c>
      <c r="K143" s="53" t="str">
        <f t="shared" si="7"/>
        <v>Nee</v>
      </c>
      <c r="L143" s="41"/>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row>
    <row r="144" spans="1:156" ht="20.100000000000001" hidden="1" customHeight="1" x14ac:dyDescent="0.25">
      <c r="A144" s="53">
        <f t="shared" si="5"/>
        <v>120</v>
      </c>
      <c r="B144" s="54">
        <v>7599</v>
      </c>
      <c r="C144" s="55">
        <v>39</v>
      </c>
      <c r="D144" s="43">
        <v>6</v>
      </c>
      <c r="E144" s="43">
        <v>6</v>
      </c>
      <c r="F144" s="43">
        <v>10</v>
      </c>
      <c r="G144" s="43" t="s">
        <v>216</v>
      </c>
      <c r="H144" s="43" t="s">
        <v>132</v>
      </c>
      <c r="I144" s="53" t="str">
        <f t="shared" si="6"/>
        <v>Ja</v>
      </c>
      <c r="J144" s="53">
        <f t="shared" si="8"/>
        <v>120</v>
      </c>
      <c r="K144" s="53" t="str">
        <f t="shared" si="7"/>
        <v>Nee</v>
      </c>
      <c r="L144" s="41"/>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row>
    <row r="145" spans="1:156" ht="20.100000000000001" hidden="1" customHeight="1" x14ac:dyDescent="0.25">
      <c r="A145" s="53">
        <f t="shared" si="5"/>
        <v>121</v>
      </c>
      <c r="B145" s="54">
        <v>7599</v>
      </c>
      <c r="C145" s="55">
        <v>56</v>
      </c>
      <c r="D145" s="43">
        <v>3</v>
      </c>
      <c r="E145" s="43">
        <v>8</v>
      </c>
      <c r="F145" s="43">
        <v>2</v>
      </c>
      <c r="G145" s="43" t="s">
        <v>233</v>
      </c>
      <c r="H145" s="43" t="s">
        <v>133</v>
      </c>
      <c r="I145" s="53" t="str">
        <f t="shared" si="6"/>
        <v>Ja</v>
      </c>
      <c r="J145" s="53">
        <f t="shared" si="8"/>
        <v>121</v>
      </c>
      <c r="K145" s="53" t="str">
        <f t="shared" si="7"/>
        <v>Nee</v>
      </c>
      <c r="L145" s="41"/>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row>
    <row r="146" spans="1:156" ht="20.100000000000001" hidden="1" customHeight="1" x14ac:dyDescent="0.25">
      <c r="A146" s="53">
        <f t="shared" si="5"/>
        <v>122</v>
      </c>
      <c r="B146" s="54">
        <v>7649</v>
      </c>
      <c r="C146" s="55">
        <v>27</v>
      </c>
      <c r="D146" s="43">
        <v>9</v>
      </c>
      <c r="E146" s="43">
        <v>4</v>
      </c>
      <c r="F146" s="43">
        <v>10</v>
      </c>
      <c r="G146" s="43" t="s">
        <v>198</v>
      </c>
      <c r="H146" s="43" t="s">
        <v>134</v>
      </c>
      <c r="I146" s="53" t="str">
        <f t="shared" si="6"/>
        <v>Ja</v>
      </c>
      <c r="J146" s="53">
        <f t="shared" si="8"/>
        <v>122</v>
      </c>
      <c r="K146" s="53" t="str">
        <f t="shared" si="7"/>
        <v>Nee</v>
      </c>
      <c r="L146" s="41"/>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row>
    <row r="147" spans="1:156" ht="20.100000000000001" hidden="1" customHeight="1" x14ac:dyDescent="0.25">
      <c r="A147" s="53">
        <f t="shared" si="5"/>
        <v>123</v>
      </c>
      <c r="B147" s="54">
        <v>7656.9</v>
      </c>
      <c r="C147" s="55">
        <v>57</v>
      </c>
      <c r="D147" s="43">
        <v>9</v>
      </c>
      <c r="E147" s="43">
        <v>6</v>
      </c>
      <c r="F147" s="43">
        <v>2</v>
      </c>
      <c r="G147" s="43" t="s">
        <v>198</v>
      </c>
      <c r="H147" s="43" t="s">
        <v>135</v>
      </c>
      <c r="I147" s="53" t="str">
        <f t="shared" si="6"/>
        <v>Ja</v>
      </c>
      <c r="J147" s="53">
        <f t="shared" si="8"/>
        <v>123</v>
      </c>
      <c r="K147" s="53" t="str">
        <f t="shared" si="7"/>
        <v>Nee</v>
      </c>
      <c r="L147" s="41"/>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row>
    <row r="148" spans="1:156" ht="20.100000000000001" hidden="1" customHeight="1" x14ac:dyDescent="0.25">
      <c r="A148" s="53">
        <f t="shared" si="5"/>
        <v>124</v>
      </c>
      <c r="B148" s="54">
        <v>7679</v>
      </c>
      <c r="C148" s="55">
        <v>56</v>
      </c>
      <c r="D148" s="43">
        <v>9</v>
      </c>
      <c r="E148" s="43">
        <v>7</v>
      </c>
      <c r="F148" s="43">
        <v>2</v>
      </c>
      <c r="G148" s="43" t="s">
        <v>198</v>
      </c>
      <c r="H148" s="43" t="s">
        <v>264</v>
      </c>
      <c r="I148" s="53" t="str">
        <f t="shared" si="6"/>
        <v>Ja</v>
      </c>
      <c r="J148" s="53">
        <f t="shared" si="8"/>
        <v>124</v>
      </c>
      <c r="K148" s="53" t="str">
        <f t="shared" si="7"/>
        <v>Nee</v>
      </c>
      <c r="L148" s="41"/>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row>
    <row r="149" spans="1:156" ht="20.100000000000001" hidden="1" customHeight="1" x14ac:dyDescent="0.25">
      <c r="A149" s="53">
        <f t="shared" si="5"/>
        <v>125</v>
      </c>
      <c r="B149" s="54">
        <v>7699</v>
      </c>
      <c r="C149" s="55">
        <v>38</v>
      </c>
      <c r="D149" s="43">
        <v>10</v>
      </c>
      <c r="E149" s="43">
        <v>7</v>
      </c>
      <c r="F149" s="43">
        <v>2</v>
      </c>
      <c r="G149" s="43" t="s">
        <v>233</v>
      </c>
      <c r="H149" s="43" t="s">
        <v>136</v>
      </c>
      <c r="I149" s="53" t="str">
        <f t="shared" si="6"/>
        <v>Ja</v>
      </c>
      <c r="J149" s="53">
        <f t="shared" si="8"/>
        <v>125</v>
      </c>
      <c r="K149" s="53" t="str">
        <f t="shared" si="7"/>
        <v>Nee</v>
      </c>
      <c r="L149" s="41"/>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row>
    <row r="150" spans="1:156" ht="20.100000000000001" hidden="1" customHeight="1" x14ac:dyDescent="0.25">
      <c r="A150" s="53">
        <f t="shared" si="5"/>
        <v>126</v>
      </c>
      <c r="B150" s="54">
        <v>7750</v>
      </c>
      <c r="C150" s="55">
        <v>66</v>
      </c>
      <c r="D150" s="43">
        <v>3</v>
      </c>
      <c r="E150" s="43">
        <v>10</v>
      </c>
      <c r="F150" s="43">
        <v>2</v>
      </c>
      <c r="G150" s="43" t="s">
        <v>196</v>
      </c>
      <c r="H150" s="43" t="s">
        <v>137</v>
      </c>
      <c r="I150" s="53" t="str">
        <f t="shared" si="6"/>
        <v>Ja</v>
      </c>
      <c r="J150" s="53">
        <f t="shared" si="8"/>
        <v>126</v>
      </c>
      <c r="K150" s="53" t="str">
        <f t="shared" si="7"/>
        <v>Nee</v>
      </c>
      <c r="L150" s="41"/>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row>
    <row r="151" spans="1:156" ht="20.100000000000001" hidden="1" customHeight="1" x14ac:dyDescent="0.25">
      <c r="A151" s="53">
        <f t="shared" si="5"/>
        <v>127</v>
      </c>
      <c r="B151" s="54">
        <v>7759</v>
      </c>
      <c r="C151" s="55">
        <v>57</v>
      </c>
      <c r="D151" s="43">
        <v>7</v>
      </c>
      <c r="E151" s="43">
        <v>5</v>
      </c>
      <c r="F151" s="43">
        <v>10</v>
      </c>
      <c r="G151" s="43" t="s">
        <v>198</v>
      </c>
      <c r="H151" s="43" t="s">
        <v>138</v>
      </c>
      <c r="I151" s="53" t="str">
        <f t="shared" si="6"/>
        <v>Ja</v>
      </c>
      <c r="J151" s="53">
        <f t="shared" si="8"/>
        <v>127</v>
      </c>
      <c r="K151" s="53" t="str">
        <f t="shared" si="7"/>
        <v>Nee</v>
      </c>
      <c r="L151" s="41"/>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row>
    <row r="152" spans="1:156" ht="20.100000000000001" hidden="1" customHeight="1" x14ac:dyDescent="0.25">
      <c r="A152" s="53">
        <f t="shared" si="5"/>
        <v>128</v>
      </c>
      <c r="B152" s="54">
        <v>7856.9</v>
      </c>
      <c r="C152" s="55">
        <v>57</v>
      </c>
      <c r="D152" s="43">
        <v>9</v>
      </c>
      <c r="E152" s="43">
        <v>6</v>
      </c>
      <c r="F152" s="43">
        <v>2</v>
      </c>
      <c r="G152" s="43" t="s">
        <v>198</v>
      </c>
      <c r="H152" s="43" t="s">
        <v>139</v>
      </c>
      <c r="I152" s="53" t="str">
        <f t="shared" si="6"/>
        <v>Ja</v>
      </c>
      <c r="J152" s="53">
        <f t="shared" si="8"/>
        <v>128</v>
      </c>
      <c r="K152" s="53" t="str">
        <f t="shared" si="7"/>
        <v>Nee</v>
      </c>
      <c r="L152" s="41"/>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row>
    <row r="153" spans="1:156" ht="20.100000000000001" hidden="1" customHeight="1" x14ac:dyDescent="0.25">
      <c r="A153" s="53">
        <f t="shared" si="5"/>
        <v>129</v>
      </c>
      <c r="B153" s="54">
        <v>7956.9</v>
      </c>
      <c r="C153" s="55">
        <v>50</v>
      </c>
      <c r="D153" s="43">
        <v>9</v>
      </c>
      <c r="E153" s="43">
        <v>3</v>
      </c>
      <c r="F153" s="43">
        <v>10</v>
      </c>
      <c r="G153" s="43" t="s">
        <v>198</v>
      </c>
      <c r="H153" s="43" t="s">
        <v>140</v>
      </c>
      <c r="I153" s="53" t="str">
        <f t="shared" si="6"/>
        <v>Ja</v>
      </c>
      <c r="J153" s="53">
        <f t="shared" si="8"/>
        <v>129</v>
      </c>
      <c r="K153" s="53" t="str">
        <f t="shared" si="7"/>
        <v>Nee</v>
      </c>
      <c r="L153" s="41"/>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row>
    <row r="154" spans="1:156" ht="20.100000000000001" hidden="1" customHeight="1" x14ac:dyDescent="0.25">
      <c r="A154" s="53">
        <f t="shared" ref="A154:A176" si="9">J154</f>
        <v>130</v>
      </c>
      <c r="B154" s="54">
        <v>7956.9</v>
      </c>
      <c r="C154" s="55">
        <v>53</v>
      </c>
      <c r="D154" s="43">
        <v>9</v>
      </c>
      <c r="E154" s="43">
        <v>3</v>
      </c>
      <c r="F154" s="43">
        <v>10</v>
      </c>
      <c r="G154" s="43" t="s">
        <v>198</v>
      </c>
      <c r="H154" s="43" t="s">
        <v>141</v>
      </c>
      <c r="I154" s="53" t="str">
        <f t="shared" ref="I154:I176" si="10">IF(AND(B154&lt;$B$7,C154&gt;=$C$7,D154&gt;=$D$7,E154&gt;=$E$7,F154&gt;=$F$7,OR(G154=$G$7,G154=$G$8,AND($G$7="Alle merken",$G$8="Alle merken"))),"Ja","Nee")</f>
        <v>Ja</v>
      </c>
      <c r="J154" s="53">
        <f t="shared" si="8"/>
        <v>130</v>
      </c>
      <c r="K154" s="53" t="str">
        <f t="shared" ref="K154:K176" si="11">IF(AND(I154="Ja",J154&lt;11),"Ja","Nee")</f>
        <v>Nee</v>
      </c>
      <c r="L154" s="41"/>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row>
    <row r="155" spans="1:156" ht="20.100000000000001" hidden="1" customHeight="1" x14ac:dyDescent="0.25">
      <c r="A155" s="53">
        <f t="shared" si="9"/>
        <v>131</v>
      </c>
      <c r="B155" s="54">
        <v>7999</v>
      </c>
      <c r="C155" s="55">
        <v>38</v>
      </c>
      <c r="D155" s="43">
        <v>10</v>
      </c>
      <c r="E155" s="43">
        <v>7</v>
      </c>
      <c r="F155" s="43">
        <v>2</v>
      </c>
      <c r="G155" s="43" t="s">
        <v>233</v>
      </c>
      <c r="H155" s="43" t="s">
        <v>142</v>
      </c>
      <c r="I155" s="53" t="str">
        <f t="shared" si="10"/>
        <v>Ja</v>
      </c>
      <c r="J155" s="53">
        <f t="shared" si="8"/>
        <v>131</v>
      </c>
      <c r="K155" s="53" t="str">
        <f t="shared" si="11"/>
        <v>Nee</v>
      </c>
      <c r="L155" s="41"/>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row>
    <row r="156" spans="1:156" ht="20.100000000000001" hidden="1" customHeight="1" x14ac:dyDescent="0.25">
      <c r="A156" s="53">
        <f t="shared" si="9"/>
        <v>132</v>
      </c>
      <c r="B156" s="54">
        <v>8089</v>
      </c>
      <c r="C156" s="55">
        <v>49</v>
      </c>
      <c r="D156" s="43">
        <v>9</v>
      </c>
      <c r="E156" s="43">
        <v>4</v>
      </c>
      <c r="F156" s="43">
        <v>10</v>
      </c>
      <c r="G156" s="43" t="s">
        <v>198</v>
      </c>
      <c r="H156" s="43" t="s">
        <v>265</v>
      </c>
      <c r="I156" s="53" t="str">
        <f t="shared" si="10"/>
        <v>Ja</v>
      </c>
      <c r="J156" s="53">
        <f t="shared" si="8"/>
        <v>132</v>
      </c>
      <c r="K156" s="53" t="str">
        <f t="shared" si="11"/>
        <v>Nee</v>
      </c>
      <c r="L156" s="41"/>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row>
    <row r="157" spans="1:156" ht="20.100000000000001" hidden="1" customHeight="1" x14ac:dyDescent="0.25">
      <c r="A157" s="53">
        <f t="shared" si="9"/>
        <v>133</v>
      </c>
      <c r="B157" s="54">
        <v>8099</v>
      </c>
      <c r="C157" s="55">
        <v>56</v>
      </c>
      <c r="D157" s="43">
        <v>3</v>
      </c>
      <c r="E157" s="43">
        <v>8</v>
      </c>
      <c r="F157" s="43">
        <v>2</v>
      </c>
      <c r="G157" s="43" t="s">
        <v>233</v>
      </c>
      <c r="H157" s="43" t="s">
        <v>143</v>
      </c>
      <c r="I157" s="53" t="str">
        <f t="shared" si="10"/>
        <v>Ja</v>
      </c>
      <c r="J157" s="53">
        <f t="shared" si="8"/>
        <v>133</v>
      </c>
      <c r="K157" s="53" t="str">
        <f t="shared" si="11"/>
        <v>Nee</v>
      </c>
      <c r="L157" s="41"/>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row>
    <row r="158" spans="1:156" ht="20.100000000000001" hidden="1" customHeight="1" x14ac:dyDescent="0.25">
      <c r="A158" s="53">
        <f t="shared" si="9"/>
        <v>134</v>
      </c>
      <c r="B158" s="54">
        <v>8166.9</v>
      </c>
      <c r="C158" s="55">
        <v>50</v>
      </c>
      <c r="D158" s="43">
        <v>9</v>
      </c>
      <c r="E158" s="43">
        <v>3</v>
      </c>
      <c r="F158" s="43">
        <v>10</v>
      </c>
      <c r="G158" s="43" t="s">
        <v>198</v>
      </c>
      <c r="H158" s="43" t="s">
        <v>144</v>
      </c>
      <c r="I158" s="53" t="str">
        <f t="shared" si="10"/>
        <v>Ja</v>
      </c>
      <c r="J158" s="53">
        <f t="shared" si="8"/>
        <v>134</v>
      </c>
      <c r="K158" s="53" t="str">
        <f t="shared" si="11"/>
        <v>Nee</v>
      </c>
      <c r="L158" s="41"/>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row>
    <row r="159" spans="1:156" ht="20.100000000000001" hidden="1" customHeight="1" x14ac:dyDescent="0.25">
      <c r="A159" s="53">
        <f t="shared" si="9"/>
        <v>135</v>
      </c>
      <c r="B159" s="54">
        <v>8199</v>
      </c>
      <c r="C159" s="55">
        <v>80</v>
      </c>
      <c r="D159" s="43">
        <v>6</v>
      </c>
      <c r="E159" s="43">
        <v>10</v>
      </c>
      <c r="F159" s="43">
        <v>10</v>
      </c>
      <c r="G159" s="43" t="s">
        <v>214</v>
      </c>
      <c r="H159" s="43" t="s">
        <v>145</v>
      </c>
      <c r="I159" s="53" t="str">
        <f t="shared" si="10"/>
        <v>Ja</v>
      </c>
      <c r="J159" s="53">
        <f t="shared" si="8"/>
        <v>135</v>
      </c>
      <c r="K159" s="53" t="str">
        <f t="shared" si="11"/>
        <v>Nee</v>
      </c>
      <c r="L159" s="41"/>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row>
    <row r="160" spans="1:156" ht="20.100000000000001" hidden="1" customHeight="1" x14ac:dyDescent="0.25">
      <c r="A160" s="53">
        <f t="shared" si="9"/>
        <v>136</v>
      </c>
      <c r="B160" s="54">
        <v>8306.89</v>
      </c>
      <c r="C160" s="55">
        <v>64</v>
      </c>
      <c r="D160" s="43">
        <v>7</v>
      </c>
      <c r="E160" s="43">
        <v>5</v>
      </c>
      <c r="F160" s="43">
        <v>10</v>
      </c>
      <c r="G160" s="43" t="s">
        <v>234</v>
      </c>
      <c r="H160" s="43" t="s">
        <v>146</v>
      </c>
      <c r="I160" s="53" t="str">
        <f t="shared" si="10"/>
        <v>Ja</v>
      </c>
      <c r="J160" s="53">
        <f t="shared" si="8"/>
        <v>136</v>
      </c>
      <c r="K160" s="53" t="str">
        <f t="shared" si="11"/>
        <v>Nee</v>
      </c>
      <c r="L160" s="41"/>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row>
    <row r="161" spans="1:156" ht="20.100000000000001" hidden="1" customHeight="1" x14ac:dyDescent="0.25">
      <c r="A161" s="53">
        <f t="shared" si="9"/>
        <v>137</v>
      </c>
      <c r="B161" s="54">
        <v>8499</v>
      </c>
      <c r="C161" s="55">
        <v>56</v>
      </c>
      <c r="D161" s="43">
        <v>3</v>
      </c>
      <c r="E161" s="43">
        <v>8</v>
      </c>
      <c r="F161" s="43">
        <v>2</v>
      </c>
      <c r="G161" s="43" t="s">
        <v>233</v>
      </c>
      <c r="H161" s="43" t="s">
        <v>147</v>
      </c>
      <c r="I161" s="53" t="str">
        <f t="shared" si="10"/>
        <v>Ja</v>
      </c>
      <c r="J161" s="53">
        <f t="shared" si="8"/>
        <v>137</v>
      </c>
      <c r="K161" s="53" t="str">
        <f t="shared" si="11"/>
        <v>Nee</v>
      </c>
      <c r="L161" s="41"/>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row>
    <row r="162" spans="1:156" ht="20.100000000000001" hidden="1" customHeight="1" x14ac:dyDescent="0.25">
      <c r="A162" s="53">
        <f t="shared" si="9"/>
        <v>138</v>
      </c>
      <c r="B162" s="54">
        <v>8599</v>
      </c>
      <c r="C162" s="55">
        <v>53</v>
      </c>
      <c r="D162" s="43">
        <v>9</v>
      </c>
      <c r="E162" s="43">
        <v>8</v>
      </c>
      <c r="F162" s="43">
        <v>2</v>
      </c>
      <c r="G162" s="43" t="s">
        <v>233</v>
      </c>
      <c r="H162" s="43" t="s">
        <v>148</v>
      </c>
      <c r="I162" s="53" t="str">
        <f t="shared" si="10"/>
        <v>Ja</v>
      </c>
      <c r="J162" s="53">
        <f t="shared" si="8"/>
        <v>138</v>
      </c>
      <c r="K162" s="53" t="str">
        <f t="shared" si="11"/>
        <v>Nee</v>
      </c>
      <c r="L162" s="41"/>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row>
    <row r="163" spans="1:156" ht="20.100000000000001" hidden="1" customHeight="1" x14ac:dyDescent="0.25">
      <c r="A163" s="53">
        <f t="shared" si="9"/>
        <v>139</v>
      </c>
      <c r="B163" s="54">
        <v>8669</v>
      </c>
      <c r="C163" s="55">
        <v>53</v>
      </c>
      <c r="D163" s="43">
        <v>9</v>
      </c>
      <c r="E163" s="43">
        <v>4</v>
      </c>
      <c r="F163" s="43">
        <v>10</v>
      </c>
      <c r="G163" s="43" t="s">
        <v>198</v>
      </c>
      <c r="H163" s="43" t="s">
        <v>149</v>
      </c>
      <c r="I163" s="53" t="str">
        <f t="shared" si="10"/>
        <v>Ja</v>
      </c>
      <c r="J163" s="53">
        <f t="shared" si="8"/>
        <v>139</v>
      </c>
      <c r="K163" s="53" t="str">
        <f t="shared" si="11"/>
        <v>Nee</v>
      </c>
      <c r="L163" s="41"/>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row>
    <row r="164" spans="1:156" ht="20.100000000000001" hidden="1" customHeight="1" x14ac:dyDescent="0.25">
      <c r="A164" s="53">
        <f t="shared" si="9"/>
        <v>140</v>
      </c>
      <c r="B164" s="54">
        <v>8849</v>
      </c>
      <c r="C164" s="55">
        <v>64</v>
      </c>
      <c r="D164" s="43">
        <v>6</v>
      </c>
      <c r="E164" s="43">
        <v>4</v>
      </c>
      <c r="F164" s="43">
        <v>10</v>
      </c>
      <c r="G164" s="43" t="s">
        <v>216</v>
      </c>
      <c r="H164" s="43" t="s">
        <v>150</v>
      </c>
      <c r="I164" s="53" t="str">
        <f t="shared" si="10"/>
        <v>Ja</v>
      </c>
      <c r="J164" s="53">
        <f t="shared" si="8"/>
        <v>140</v>
      </c>
      <c r="K164" s="53" t="str">
        <f t="shared" si="11"/>
        <v>Nee</v>
      </c>
      <c r="L164" s="41"/>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row>
    <row r="165" spans="1:156" ht="20.100000000000001" hidden="1" customHeight="1" x14ac:dyDescent="0.25">
      <c r="A165" s="53">
        <f t="shared" si="9"/>
        <v>141</v>
      </c>
      <c r="B165" s="54">
        <v>8880</v>
      </c>
      <c r="C165" s="55">
        <v>50</v>
      </c>
      <c r="D165" s="43">
        <v>3</v>
      </c>
      <c r="E165" s="43">
        <v>7</v>
      </c>
      <c r="F165" s="43">
        <v>10</v>
      </c>
      <c r="G165" s="43" t="s">
        <v>226</v>
      </c>
      <c r="H165" s="43" t="s">
        <v>151</v>
      </c>
      <c r="I165" s="53" t="str">
        <f t="shared" si="10"/>
        <v>Ja</v>
      </c>
      <c r="J165" s="53">
        <f t="shared" si="8"/>
        <v>141</v>
      </c>
      <c r="K165" s="53" t="str">
        <f t="shared" si="11"/>
        <v>Nee</v>
      </c>
      <c r="L165" s="41"/>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row>
    <row r="166" spans="1:156" ht="20.100000000000001" hidden="1" customHeight="1" x14ac:dyDescent="0.25">
      <c r="A166" s="53">
        <f t="shared" si="9"/>
        <v>142</v>
      </c>
      <c r="B166" s="54">
        <v>8899</v>
      </c>
      <c r="C166" s="55">
        <v>53</v>
      </c>
      <c r="D166" s="43">
        <v>9</v>
      </c>
      <c r="E166" s="43">
        <v>8</v>
      </c>
      <c r="F166" s="43">
        <v>2</v>
      </c>
      <c r="G166" s="43" t="s">
        <v>233</v>
      </c>
      <c r="H166" s="43" t="s">
        <v>152</v>
      </c>
      <c r="I166" s="53" t="str">
        <f t="shared" si="10"/>
        <v>Ja</v>
      </c>
      <c r="J166" s="53">
        <f t="shared" si="8"/>
        <v>142</v>
      </c>
      <c r="K166" s="53" t="str">
        <f t="shared" si="11"/>
        <v>Nee</v>
      </c>
      <c r="L166" s="41"/>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row>
    <row r="167" spans="1:156" ht="20.100000000000001" hidden="1" customHeight="1" x14ac:dyDescent="0.25">
      <c r="A167" s="53">
        <f t="shared" si="9"/>
        <v>143</v>
      </c>
      <c r="B167" s="54">
        <v>9186.9</v>
      </c>
      <c r="C167" s="55">
        <v>53</v>
      </c>
      <c r="D167" s="43">
        <v>9</v>
      </c>
      <c r="E167" s="43">
        <v>4</v>
      </c>
      <c r="F167" s="43">
        <v>10</v>
      </c>
      <c r="G167" s="43" t="s">
        <v>198</v>
      </c>
      <c r="H167" s="43" t="s">
        <v>153</v>
      </c>
      <c r="I167" s="53" t="str">
        <f t="shared" si="10"/>
        <v>Ja</v>
      </c>
      <c r="J167" s="53">
        <f t="shared" si="8"/>
        <v>143</v>
      </c>
      <c r="K167" s="53" t="str">
        <f t="shared" si="11"/>
        <v>Nee</v>
      </c>
      <c r="L167" s="41"/>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row>
    <row r="168" spans="1:156" ht="20.100000000000001" hidden="1" customHeight="1" x14ac:dyDescent="0.25">
      <c r="A168" s="53">
        <f t="shared" si="9"/>
        <v>144</v>
      </c>
      <c r="B168" s="54">
        <v>9199</v>
      </c>
      <c r="C168" s="55">
        <v>53</v>
      </c>
      <c r="D168" s="43">
        <v>9</v>
      </c>
      <c r="E168" s="43">
        <v>8</v>
      </c>
      <c r="F168" s="43">
        <v>2</v>
      </c>
      <c r="G168" s="43" t="s">
        <v>233</v>
      </c>
      <c r="H168" s="43" t="s">
        <v>154</v>
      </c>
      <c r="I168" s="53" t="str">
        <f t="shared" si="10"/>
        <v>Ja</v>
      </c>
      <c r="J168" s="53">
        <f t="shared" si="8"/>
        <v>144</v>
      </c>
      <c r="K168" s="53" t="str">
        <f t="shared" si="11"/>
        <v>Nee</v>
      </c>
      <c r="L168" s="41"/>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row>
    <row r="169" spans="1:156" ht="20.100000000000001" hidden="1" customHeight="1" x14ac:dyDescent="0.25">
      <c r="A169" s="53">
        <f t="shared" si="9"/>
        <v>145</v>
      </c>
      <c r="B169" s="54">
        <v>9386.9</v>
      </c>
      <c r="C169" s="55">
        <v>53</v>
      </c>
      <c r="D169" s="43">
        <v>9</v>
      </c>
      <c r="E169" s="43">
        <v>4</v>
      </c>
      <c r="F169" s="43">
        <v>10</v>
      </c>
      <c r="G169" s="43" t="s">
        <v>198</v>
      </c>
      <c r="H169" s="43" t="s">
        <v>155</v>
      </c>
      <c r="I169" s="53" t="str">
        <f t="shared" si="10"/>
        <v>Ja</v>
      </c>
      <c r="J169" s="53">
        <f t="shared" si="8"/>
        <v>145</v>
      </c>
      <c r="K169" s="53" t="str">
        <f t="shared" si="11"/>
        <v>Nee</v>
      </c>
      <c r="L169" s="41"/>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row>
    <row r="170" spans="1:156" ht="20.100000000000001" hidden="1" customHeight="1" x14ac:dyDescent="0.25">
      <c r="A170" s="53">
        <f t="shared" si="9"/>
        <v>146</v>
      </c>
      <c r="B170" s="54">
        <v>9409</v>
      </c>
      <c r="C170" s="55">
        <v>53</v>
      </c>
      <c r="D170" s="43">
        <v>9</v>
      </c>
      <c r="E170" s="43">
        <v>5</v>
      </c>
      <c r="F170" s="43">
        <v>10</v>
      </c>
      <c r="G170" s="43" t="s">
        <v>198</v>
      </c>
      <c r="H170" s="43" t="s">
        <v>266</v>
      </c>
      <c r="I170" s="53" t="str">
        <f t="shared" si="10"/>
        <v>Ja</v>
      </c>
      <c r="J170" s="53">
        <f t="shared" si="8"/>
        <v>146</v>
      </c>
      <c r="K170" s="53" t="str">
        <f t="shared" si="11"/>
        <v>Nee</v>
      </c>
      <c r="L170" s="41"/>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row>
    <row r="171" spans="1:156" ht="20.100000000000001" hidden="1" customHeight="1" x14ac:dyDescent="0.25">
      <c r="A171" s="53">
        <f t="shared" si="9"/>
        <v>147</v>
      </c>
      <c r="B171" s="54">
        <v>9490</v>
      </c>
      <c r="C171" s="55">
        <v>66</v>
      </c>
      <c r="D171" s="43">
        <v>3</v>
      </c>
      <c r="E171" s="43">
        <v>10</v>
      </c>
      <c r="F171" s="43">
        <v>2</v>
      </c>
      <c r="G171" s="43" t="s">
        <v>196</v>
      </c>
      <c r="H171" s="43" t="s">
        <v>156</v>
      </c>
      <c r="I171" s="53" t="str">
        <f t="shared" si="10"/>
        <v>Ja</v>
      </c>
      <c r="J171" s="53">
        <f t="shared" si="8"/>
        <v>147</v>
      </c>
      <c r="K171" s="53" t="str">
        <f t="shared" si="11"/>
        <v>Nee</v>
      </c>
      <c r="L171" s="41"/>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row>
    <row r="172" spans="1:156" ht="20.100000000000001" hidden="1" customHeight="1" x14ac:dyDescent="0.25">
      <c r="A172" s="53">
        <f t="shared" si="9"/>
        <v>148</v>
      </c>
      <c r="B172" s="54">
        <v>9917.8261904468836</v>
      </c>
      <c r="C172" s="55">
        <v>160</v>
      </c>
      <c r="D172" s="43">
        <v>3</v>
      </c>
      <c r="E172" s="43">
        <v>7</v>
      </c>
      <c r="F172" s="43">
        <v>6</v>
      </c>
      <c r="G172" s="43" t="s">
        <v>227</v>
      </c>
      <c r="H172" s="43" t="s">
        <v>157</v>
      </c>
      <c r="I172" s="53" t="str">
        <f t="shared" si="10"/>
        <v>Ja</v>
      </c>
      <c r="J172" s="53">
        <f t="shared" ref="J172:J176" si="12">IF(I172="Ja",J171+1,J171)</f>
        <v>148</v>
      </c>
      <c r="K172" s="53" t="str">
        <f t="shared" si="11"/>
        <v>Nee</v>
      </c>
      <c r="L172" s="41"/>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row>
    <row r="173" spans="1:156" ht="20.100000000000001" hidden="1" customHeight="1" x14ac:dyDescent="0.25">
      <c r="A173" s="53">
        <f t="shared" si="9"/>
        <v>149</v>
      </c>
      <c r="B173" s="54">
        <v>9995</v>
      </c>
      <c r="C173" s="55">
        <v>54</v>
      </c>
      <c r="D173" s="43">
        <v>6</v>
      </c>
      <c r="E173" s="43">
        <v>5</v>
      </c>
      <c r="F173" s="43">
        <v>10</v>
      </c>
      <c r="G173" s="43" t="s">
        <v>228</v>
      </c>
      <c r="H173" s="43" t="s">
        <v>158</v>
      </c>
      <c r="I173" s="53" t="str">
        <f t="shared" si="10"/>
        <v>Ja</v>
      </c>
      <c r="J173" s="53">
        <f t="shared" si="12"/>
        <v>149</v>
      </c>
      <c r="K173" s="53" t="str">
        <f t="shared" si="11"/>
        <v>Nee</v>
      </c>
      <c r="L173" s="41"/>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row>
    <row r="174" spans="1:156" ht="20.100000000000001" hidden="1" customHeight="1" x14ac:dyDescent="0.25">
      <c r="A174" s="53">
        <f t="shared" si="9"/>
        <v>150</v>
      </c>
      <c r="B174" s="54">
        <v>9999</v>
      </c>
      <c r="C174" s="55">
        <v>38</v>
      </c>
      <c r="D174" s="43">
        <v>10</v>
      </c>
      <c r="E174" s="43">
        <v>7</v>
      </c>
      <c r="F174" s="43">
        <v>2</v>
      </c>
      <c r="G174" s="43" t="s">
        <v>233</v>
      </c>
      <c r="H174" s="43" t="s">
        <v>159</v>
      </c>
      <c r="I174" s="53" t="str">
        <f t="shared" si="10"/>
        <v>Ja</v>
      </c>
      <c r="J174" s="53">
        <f t="shared" si="12"/>
        <v>150</v>
      </c>
      <c r="K174" s="53" t="str">
        <f t="shared" si="11"/>
        <v>Nee</v>
      </c>
      <c r="L174" s="41"/>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row>
    <row r="175" spans="1:156" ht="20.100000000000001" hidden="1" customHeight="1" x14ac:dyDescent="0.25">
      <c r="A175" s="53">
        <f t="shared" si="9"/>
        <v>151</v>
      </c>
      <c r="B175" s="54">
        <v>11190</v>
      </c>
      <c r="C175" s="55">
        <v>66</v>
      </c>
      <c r="D175" s="43">
        <v>7</v>
      </c>
      <c r="E175" s="43">
        <v>9</v>
      </c>
      <c r="F175" s="43">
        <v>2</v>
      </c>
      <c r="G175" s="43" t="s">
        <v>196</v>
      </c>
      <c r="H175" s="43" t="s">
        <v>160</v>
      </c>
      <c r="I175" s="53" t="str">
        <f t="shared" si="10"/>
        <v>Ja</v>
      </c>
      <c r="J175" s="53">
        <f t="shared" si="12"/>
        <v>151</v>
      </c>
      <c r="K175" s="53" t="str">
        <f t="shared" si="11"/>
        <v>Nee</v>
      </c>
      <c r="L175" s="41"/>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row>
    <row r="176" spans="1:156" ht="20.100000000000001" hidden="1" customHeight="1" x14ac:dyDescent="0.25">
      <c r="A176" s="53">
        <f>J176</f>
        <v>152</v>
      </c>
      <c r="B176" s="54">
        <v>11859</v>
      </c>
      <c r="C176" s="55">
        <v>57</v>
      </c>
      <c r="D176" s="43">
        <v>3</v>
      </c>
      <c r="E176" s="43">
        <v>6</v>
      </c>
      <c r="F176" s="43">
        <v>10</v>
      </c>
      <c r="G176" s="43" t="s">
        <v>229</v>
      </c>
      <c r="H176" s="43" t="s">
        <v>161</v>
      </c>
      <c r="I176" s="53" t="str">
        <f t="shared" si="10"/>
        <v>Ja</v>
      </c>
      <c r="J176" s="53">
        <f t="shared" si="12"/>
        <v>152</v>
      </c>
      <c r="K176" s="53" t="str">
        <f t="shared" si="11"/>
        <v>Nee</v>
      </c>
      <c r="L176" s="41"/>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row>
    <row r="177" spans="1:156" ht="20.100000000000001" hidden="1" customHeight="1" x14ac:dyDescent="0.25">
      <c r="A177" s="53">
        <f>J177</f>
        <v>153</v>
      </c>
      <c r="B177" s="54">
        <v>13381</v>
      </c>
      <c r="C177" s="55">
        <v>160</v>
      </c>
      <c r="D177" s="43">
        <v>7</v>
      </c>
      <c r="E177" s="43">
        <v>6</v>
      </c>
      <c r="F177" s="43">
        <v>10</v>
      </c>
      <c r="G177" s="43" t="s">
        <v>227</v>
      </c>
      <c r="H177" s="43" t="s">
        <v>162</v>
      </c>
      <c r="I177" s="53" t="str">
        <f t="shared" ref="I177" si="13">IF(AND(B177&lt;$B$7,C177&gt;=$C$7,D177&gt;=$D$7,E177&gt;=$E$7,F177&gt;=$F$7,OR(G177=$G$7,G177=$G$8,AND($G$7="Alle merken",$G$8="Alle merken"))),"Ja","Nee")</f>
        <v>Ja</v>
      </c>
      <c r="J177" s="53">
        <f t="shared" ref="J177" si="14">IF(I177="Ja",J176+1,J176)</f>
        <v>153</v>
      </c>
      <c r="K177" s="53" t="str">
        <f t="shared" ref="K177" si="15">IF(AND(I177="Ja",J177&lt;11),"Ja","Nee")</f>
        <v>Nee</v>
      </c>
      <c r="L177" s="41"/>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row>
    <row r="178" spans="1:156" ht="20.100000000000001" hidden="1" customHeight="1" x14ac:dyDescent="0.25">
      <c r="A178" s="43"/>
      <c r="B178" s="54"/>
      <c r="C178" s="55"/>
      <c r="D178" s="43"/>
      <c r="E178" s="43"/>
      <c r="F178" s="43"/>
      <c r="G178" s="43"/>
      <c r="H178" s="43"/>
      <c r="I178" s="56"/>
      <c r="J178" s="38"/>
      <c r="L178" s="41"/>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row>
    <row r="179" spans="1:156" ht="20.100000000000001" hidden="1" customHeight="1" x14ac:dyDescent="0.25">
      <c r="A179" s="43"/>
      <c r="B179" s="54"/>
      <c r="C179" s="55"/>
      <c r="D179" s="43"/>
      <c r="E179" s="43"/>
      <c r="F179" s="43"/>
      <c r="G179" s="43"/>
      <c r="H179" s="43"/>
      <c r="I179" s="56"/>
      <c r="J179" s="38"/>
      <c r="L179" s="41"/>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row>
    <row r="180" spans="1:156" ht="20.100000000000001" hidden="1" customHeight="1" x14ac:dyDescent="0.25">
      <c r="A180" s="43"/>
      <c r="B180" s="54"/>
      <c r="C180" s="55"/>
      <c r="D180" s="43"/>
      <c r="E180" s="43"/>
      <c r="F180" s="43"/>
      <c r="G180" s="43"/>
      <c r="H180" s="43"/>
      <c r="I180" s="56"/>
      <c r="J180" s="38"/>
      <c r="L180" s="41"/>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row>
    <row r="181" spans="1:156" ht="20.100000000000001" hidden="1" customHeight="1" x14ac:dyDescent="0.25">
      <c r="A181" s="43"/>
      <c r="B181" s="54"/>
      <c r="C181" s="55"/>
      <c r="D181" s="43"/>
      <c r="E181" s="43"/>
      <c r="F181" s="43"/>
      <c r="G181" s="43"/>
      <c r="H181" s="43"/>
      <c r="I181" s="56"/>
      <c r="J181" s="38"/>
      <c r="L181" s="41"/>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row>
    <row r="182" spans="1:156" ht="20.100000000000001" hidden="1" customHeight="1" x14ac:dyDescent="0.25">
      <c r="A182" s="43"/>
      <c r="B182" s="54"/>
      <c r="C182" s="55"/>
      <c r="D182" s="43"/>
      <c r="E182" s="43"/>
      <c r="F182" s="43"/>
      <c r="G182" s="43"/>
      <c r="H182" s="43"/>
      <c r="I182" s="56"/>
      <c r="J182" s="38"/>
      <c r="L182" s="41"/>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row>
    <row r="183" spans="1:156" ht="20.100000000000001" hidden="1" customHeight="1" x14ac:dyDescent="0.25">
      <c r="A183" s="43"/>
      <c r="B183" s="54"/>
      <c r="C183" s="55"/>
      <c r="D183" s="43"/>
      <c r="E183" s="43"/>
      <c r="F183" s="43"/>
      <c r="G183" s="43"/>
      <c r="H183" s="43"/>
      <c r="I183" s="56"/>
      <c r="J183" s="38"/>
      <c r="L183" s="41"/>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row>
    <row r="184" spans="1:156" ht="20.100000000000001" hidden="1" customHeight="1" x14ac:dyDescent="0.25">
      <c r="A184" s="43"/>
      <c r="B184" s="54"/>
      <c r="C184" s="55"/>
      <c r="D184" s="43"/>
      <c r="E184" s="43"/>
      <c r="F184" s="43"/>
      <c r="G184" s="43"/>
      <c r="H184" s="43"/>
      <c r="I184" s="56"/>
      <c r="J184" s="38"/>
      <c r="L184" s="41"/>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row>
    <row r="185" spans="1:156" ht="20.100000000000001" hidden="1" customHeight="1" x14ac:dyDescent="0.25">
      <c r="A185" s="43"/>
      <c r="B185" s="54"/>
      <c r="C185" s="55"/>
      <c r="D185" s="43"/>
      <c r="E185" s="43"/>
      <c r="F185" s="43"/>
      <c r="G185" s="43"/>
      <c r="H185" s="43"/>
      <c r="I185" s="56"/>
      <c r="J185" s="38"/>
      <c r="L185" s="41"/>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row>
    <row r="186" spans="1:156" ht="20.100000000000001" hidden="1" customHeight="1" x14ac:dyDescent="0.25">
      <c r="A186" s="43"/>
      <c r="B186" s="54"/>
      <c r="C186" s="55"/>
      <c r="D186" s="43"/>
      <c r="E186" s="43"/>
      <c r="F186" s="43"/>
      <c r="G186" s="43"/>
      <c r="H186" s="43"/>
      <c r="I186" s="56"/>
      <c r="J186" s="38"/>
      <c r="L186" s="41"/>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row>
    <row r="187" spans="1:156" ht="20.100000000000001" hidden="1" customHeight="1" x14ac:dyDescent="0.25">
      <c r="A187" s="43"/>
      <c r="B187" s="54"/>
      <c r="C187" s="55"/>
      <c r="D187" s="43"/>
      <c r="E187" s="43"/>
      <c r="F187" s="43"/>
      <c r="G187" s="43"/>
      <c r="H187" s="43"/>
      <c r="I187" s="56"/>
      <c r="J187" s="38"/>
      <c r="L187" s="41"/>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row>
    <row r="188" spans="1:156" ht="20.100000000000001" hidden="1" customHeight="1" x14ac:dyDescent="0.25">
      <c r="A188" s="43"/>
      <c r="B188" s="54"/>
      <c r="C188" s="55"/>
      <c r="D188" s="43"/>
      <c r="E188" s="43"/>
      <c r="F188" s="43"/>
      <c r="G188" s="43"/>
      <c r="H188" s="43"/>
      <c r="I188" s="56"/>
      <c r="J188" s="38"/>
      <c r="L188" s="41"/>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row>
    <row r="189" spans="1:156" ht="20.100000000000001" hidden="1" customHeight="1" x14ac:dyDescent="0.25">
      <c r="A189" s="43"/>
      <c r="B189" s="54"/>
      <c r="C189" s="55"/>
      <c r="D189" s="43"/>
      <c r="E189" s="43"/>
      <c r="F189" s="43"/>
      <c r="G189" s="43"/>
      <c r="H189" s="43"/>
      <c r="I189" s="56"/>
      <c r="J189" s="38"/>
      <c r="L189" s="41"/>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row>
    <row r="190" spans="1:156" ht="20.100000000000001" hidden="1" customHeight="1" x14ac:dyDescent="0.25">
      <c r="A190" s="43"/>
      <c r="B190" s="54"/>
      <c r="C190" s="55"/>
      <c r="D190" s="43"/>
      <c r="E190" s="43"/>
      <c r="F190" s="43"/>
      <c r="G190" s="43"/>
      <c r="H190" s="43"/>
      <c r="I190" s="56"/>
      <c r="J190" s="38"/>
      <c r="L190" s="41"/>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row>
    <row r="191" spans="1:156" ht="20.100000000000001" hidden="1" customHeight="1" x14ac:dyDescent="0.25">
      <c r="A191" s="43"/>
      <c r="B191" s="54"/>
      <c r="C191" s="55"/>
      <c r="D191" s="43"/>
      <c r="E191" s="43"/>
      <c r="F191" s="43"/>
      <c r="G191" s="43"/>
      <c r="H191" s="43"/>
      <c r="I191" s="56"/>
      <c r="J191" s="38"/>
      <c r="L191" s="41"/>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row>
    <row r="192" spans="1:156" ht="20.100000000000001" hidden="1" customHeight="1" x14ac:dyDescent="0.25">
      <c r="A192" s="43"/>
      <c r="B192" s="54"/>
      <c r="C192" s="55"/>
      <c r="D192" s="43"/>
      <c r="E192" s="43"/>
      <c r="F192" s="43"/>
      <c r="G192" s="43"/>
      <c r="H192" s="43"/>
      <c r="I192" s="56"/>
      <c r="J192" s="38"/>
      <c r="L192" s="41"/>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row>
    <row r="193" spans="1:156" ht="20.100000000000001" hidden="1" customHeight="1" x14ac:dyDescent="0.25">
      <c r="A193" s="43"/>
      <c r="B193" s="54"/>
      <c r="C193" s="55"/>
      <c r="D193" s="43"/>
      <c r="E193" s="43"/>
      <c r="F193" s="43"/>
      <c r="G193" s="43"/>
      <c r="H193" s="43"/>
      <c r="I193" s="56"/>
      <c r="J193" s="38"/>
      <c r="L193" s="41"/>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row>
    <row r="194" spans="1:156" ht="20.100000000000001" hidden="1" customHeight="1" x14ac:dyDescent="0.25">
      <c r="A194" s="43"/>
      <c r="B194" s="54"/>
      <c r="C194" s="55"/>
      <c r="D194" s="43"/>
      <c r="E194" s="43"/>
      <c r="F194" s="43"/>
      <c r="G194" s="43"/>
      <c r="H194" s="43"/>
      <c r="I194" s="56"/>
      <c r="J194" s="38"/>
      <c r="L194" s="41"/>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row>
    <row r="195" spans="1:156" ht="20.100000000000001" hidden="1" customHeight="1" x14ac:dyDescent="0.25">
      <c r="A195" s="43"/>
      <c r="B195" s="54"/>
      <c r="C195" s="55"/>
      <c r="D195" s="43"/>
      <c r="E195" s="43"/>
      <c r="F195" s="43"/>
      <c r="G195" s="43"/>
      <c r="H195" s="43"/>
      <c r="I195" s="56"/>
      <c r="J195" s="38"/>
      <c r="L195" s="41"/>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row>
    <row r="196" spans="1:156" ht="20.100000000000001" hidden="1" customHeight="1" x14ac:dyDescent="0.25">
      <c r="A196" s="43"/>
      <c r="B196" s="54"/>
      <c r="C196" s="55"/>
      <c r="D196" s="43"/>
      <c r="E196" s="43"/>
      <c r="F196" s="43"/>
      <c r="G196" s="43"/>
      <c r="H196" s="43"/>
      <c r="I196" s="56"/>
      <c r="J196" s="38"/>
      <c r="L196" s="41"/>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row>
    <row r="197" spans="1:156" ht="20.100000000000001" hidden="1" customHeight="1" x14ac:dyDescent="0.25">
      <c r="A197" s="43"/>
      <c r="B197" s="54"/>
      <c r="C197" s="55"/>
      <c r="D197" s="43"/>
      <c r="E197" s="43"/>
      <c r="F197" s="43"/>
      <c r="G197" s="43"/>
      <c r="H197" s="43"/>
      <c r="I197" s="56"/>
      <c r="J197" s="38"/>
      <c r="L197" s="41"/>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row>
    <row r="198" spans="1:156" ht="20.100000000000001" hidden="1" customHeight="1" x14ac:dyDescent="0.25">
      <c r="A198" s="43"/>
      <c r="B198" s="54"/>
      <c r="C198" s="55"/>
      <c r="D198" s="43"/>
      <c r="E198" s="43"/>
      <c r="F198" s="43"/>
      <c r="G198" s="43"/>
      <c r="H198" s="43"/>
      <c r="I198" s="56"/>
      <c r="J198" s="38"/>
      <c r="L198" s="41"/>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row>
    <row r="199" spans="1:156" ht="20.100000000000001" hidden="1" customHeight="1" x14ac:dyDescent="0.25">
      <c r="A199" s="43"/>
      <c r="B199" s="54"/>
      <c r="C199" s="55"/>
      <c r="D199" s="43"/>
      <c r="E199" s="43"/>
      <c r="F199" s="43"/>
      <c r="G199" s="43"/>
      <c r="H199" s="43"/>
      <c r="I199" s="56"/>
      <c r="J199" s="38"/>
      <c r="L199" s="41"/>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row>
    <row r="200" spans="1:156" ht="20.100000000000001" hidden="1" customHeight="1" x14ac:dyDescent="0.25">
      <c r="A200" s="43"/>
      <c r="B200" s="54"/>
      <c r="C200" s="55"/>
      <c r="D200" s="43"/>
      <c r="E200" s="43"/>
      <c r="F200" s="43"/>
      <c r="G200" s="43"/>
      <c r="H200" s="43"/>
      <c r="I200" s="56"/>
      <c r="J200" s="38"/>
      <c r="L200" s="41"/>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row>
    <row r="201" spans="1:156" s="70" customFormat="1" ht="20.100000000000001" customHeight="1" x14ac:dyDescent="0.25">
      <c r="A201" s="85"/>
      <c r="B201" s="86"/>
      <c r="C201" s="87"/>
      <c r="D201" s="85"/>
      <c r="E201" s="85"/>
      <c r="F201" s="85"/>
      <c r="G201" s="85"/>
      <c r="H201" s="85"/>
      <c r="I201" s="88"/>
      <c r="J201" s="71"/>
      <c r="L201" s="41"/>
      <c r="M201" s="42"/>
      <c r="N201" s="38"/>
      <c r="O201" s="38"/>
      <c r="P201" s="38"/>
      <c r="Q201" s="38"/>
      <c r="R201" s="38"/>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row>
    <row r="202" spans="1:156" ht="20.100000000000001" customHeight="1" x14ac:dyDescent="0.25">
      <c r="A202" s="43"/>
      <c r="B202" s="54"/>
      <c r="C202" s="55"/>
      <c r="D202" s="43"/>
      <c r="E202" s="43"/>
      <c r="F202" s="43"/>
      <c r="G202" s="43"/>
      <c r="H202" s="43"/>
      <c r="I202" s="56"/>
      <c r="J202" s="38"/>
      <c r="L202" s="41"/>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row>
    <row r="203" spans="1:156" ht="20.100000000000001" customHeight="1" x14ac:dyDescent="0.25">
      <c r="A203" s="43"/>
      <c r="B203" s="54"/>
      <c r="C203" s="55"/>
      <c r="D203" s="43"/>
      <c r="E203" s="43"/>
      <c r="F203" s="43"/>
      <c r="G203" s="43"/>
      <c r="H203" s="43"/>
      <c r="I203" s="56"/>
      <c r="J203" s="38"/>
      <c r="L203" s="41"/>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row>
    <row r="204" spans="1:156" ht="20.100000000000001" customHeight="1" x14ac:dyDescent="0.25">
      <c r="A204" s="43"/>
      <c r="B204" s="54"/>
      <c r="C204" s="55"/>
      <c r="D204" s="43"/>
      <c r="E204" s="43"/>
      <c r="F204" s="43"/>
      <c r="G204" s="43"/>
      <c r="H204" s="43"/>
      <c r="I204" s="56"/>
      <c r="J204" s="38"/>
      <c r="L204" s="41"/>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row>
    <row r="205" spans="1:156" ht="20.100000000000001" customHeight="1" x14ac:dyDescent="0.25">
      <c r="A205" s="43"/>
      <c r="B205" s="54"/>
      <c r="C205" s="55"/>
      <c r="D205" s="43"/>
      <c r="E205" s="43"/>
      <c r="F205" s="43"/>
      <c r="G205" s="43"/>
      <c r="H205" s="43"/>
      <c r="I205" s="56"/>
      <c r="J205" s="38"/>
      <c r="L205" s="41"/>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row>
    <row r="206" spans="1:156" ht="20.100000000000001" customHeight="1" x14ac:dyDescent="0.25">
      <c r="A206" s="43"/>
      <c r="B206" s="54"/>
      <c r="C206" s="55"/>
      <c r="D206" s="43"/>
      <c r="E206" s="43"/>
      <c r="F206" s="43"/>
      <c r="G206" s="43"/>
      <c r="H206" s="43"/>
      <c r="I206" s="56"/>
      <c r="J206" s="38"/>
      <c r="L206" s="41"/>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row>
    <row r="207" spans="1:156" ht="20.100000000000001" customHeight="1" x14ac:dyDescent="0.25">
      <c r="A207" s="43"/>
      <c r="B207" s="54"/>
      <c r="C207" s="55"/>
      <c r="D207" s="43"/>
      <c r="E207" s="43"/>
      <c r="F207" s="43"/>
      <c r="G207" s="43"/>
      <c r="H207" s="43"/>
      <c r="I207" s="56"/>
      <c r="J207" s="38"/>
      <c r="L207" s="41"/>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row>
    <row r="208" spans="1:156" ht="20.100000000000001" customHeight="1" x14ac:dyDescent="0.25">
      <c r="A208" s="43"/>
      <c r="B208" s="54"/>
      <c r="C208" s="55"/>
      <c r="D208" s="43"/>
      <c r="E208" s="43"/>
      <c r="F208" s="43"/>
      <c r="G208" s="43"/>
      <c r="H208" s="43"/>
      <c r="I208" s="56"/>
      <c r="J208" s="38"/>
      <c r="L208" s="41"/>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38"/>
      <c r="EF208" s="38"/>
      <c r="EG208" s="38"/>
      <c r="EH208" s="38"/>
      <c r="EI208" s="38"/>
      <c r="EJ208" s="38"/>
      <c r="EK208" s="38"/>
      <c r="EL208" s="38"/>
      <c r="EM208" s="38"/>
      <c r="EN208" s="38"/>
      <c r="EO208" s="38"/>
      <c r="EP208" s="38"/>
      <c r="EQ208" s="38"/>
      <c r="ER208" s="38"/>
      <c r="ES208" s="38"/>
      <c r="ET208" s="38"/>
      <c r="EU208" s="38"/>
      <c r="EV208" s="38"/>
      <c r="EW208" s="38"/>
      <c r="EX208" s="38"/>
      <c r="EY208" s="38"/>
      <c r="EZ208" s="38"/>
    </row>
    <row r="209" spans="1:156" ht="20.100000000000001" customHeight="1" x14ac:dyDescent="0.25">
      <c r="A209" s="43"/>
      <c r="B209" s="54"/>
      <c r="C209" s="55"/>
      <c r="D209" s="43"/>
      <c r="E209" s="43"/>
      <c r="F209" s="43"/>
      <c r="G209" s="43"/>
      <c r="H209" s="43"/>
      <c r="I209" s="56"/>
      <c r="J209" s="38"/>
      <c r="L209" s="41"/>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38"/>
      <c r="EE209" s="38"/>
      <c r="EF209" s="38"/>
      <c r="EG209" s="38"/>
      <c r="EH209" s="38"/>
      <c r="EI209" s="38"/>
      <c r="EJ209" s="38"/>
      <c r="EK209" s="38"/>
      <c r="EL209" s="38"/>
      <c r="EM209" s="38"/>
      <c r="EN209" s="38"/>
      <c r="EO209" s="38"/>
      <c r="EP209" s="38"/>
      <c r="EQ209" s="38"/>
      <c r="ER209" s="38"/>
      <c r="ES209" s="38"/>
      <c r="ET209" s="38"/>
      <c r="EU209" s="38"/>
      <c r="EV209" s="38"/>
      <c r="EW209" s="38"/>
      <c r="EX209" s="38"/>
      <c r="EY209" s="38"/>
      <c r="EZ209" s="38"/>
    </row>
    <row r="210" spans="1:156" ht="20.100000000000001" customHeight="1" x14ac:dyDescent="0.25">
      <c r="A210" s="43"/>
      <c r="B210" s="54"/>
      <c r="C210" s="55"/>
      <c r="D210" s="43"/>
      <c r="E210" s="43"/>
      <c r="F210" s="43"/>
      <c r="G210" s="43"/>
      <c r="H210" s="43"/>
      <c r="I210" s="56"/>
      <c r="J210" s="38"/>
      <c r="L210" s="41"/>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38"/>
      <c r="EF210" s="38"/>
      <c r="EG210" s="38"/>
      <c r="EH210" s="38"/>
      <c r="EI210" s="38"/>
      <c r="EJ210" s="38"/>
      <c r="EK210" s="38"/>
      <c r="EL210" s="38"/>
      <c r="EM210" s="38"/>
      <c r="EN210" s="38"/>
      <c r="EO210" s="38"/>
      <c r="EP210" s="38"/>
      <c r="EQ210" s="38"/>
      <c r="ER210" s="38"/>
      <c r="ES210" s="38"/>
      <c r="ET210" s="38"/>
      <c r="EU210" s="38"/>
      <c r="EV210" s="38"/>
      <c r="EW210" s="38"/>
      <c r="EX210" s="38"/>
      <c r="EY210" s="38"/>
      <c r="EZ210" s="38"/>
    </row>
    <row r="211" spans="1:156" ht="20.100000000000001" customHeight="1" x14ac:dyDescent="0.25">
      <c r="A211" s="43"/>
      <c r="B211" s="54"/>
      <c r="C211" s="55"/>
      <c r="D211" s="43"/>
      <c r="E211" s="43"/>
      <c r="F211" s="43"/>
      <c r="G211" s="43"/>
      <c r="H211" s="43"/>
      <c r="I211" s="56"/>
      <c r="J211" s="38"/>
      <c r="L211" s="41"/>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38"/>
      <c r="EE211" s="38"/>
      <c r="EF211" s="38"/>
      <c r="EG211" s="38"/>
      <c r="EH211" s="38"/>
      <c r="EI211" s="38"/>
      <c r="EJ211" s="38"/>
      <c r="EK211" s="38"/>
      <c r="EL211" s="38"/>
      <c r="EM211" s="38"/>
      <c r="EN211" s="38"/>
      <c r="EO211" s="38"/>
      <c r="EP211" s="38"/>
      <c r="EQ211" s="38"/>
      <c r="ER211" s="38"/>
      <c r="ES211" s="38"/>
      <c r="ET211" s="38"/>
      <c r="EU211" s="38"/>
      <c r="EV211" s="38"/>
      <c r="EW211" s="38"/>
      <c r="EX211" s="38"/>
      <c r="EY211" s="38"/>
      <c r="EZ211" s="38"/>
    </row>
    <row r="212" spans="1:156" ht="20.100000000000001" customHeight="1" x14ac:dyDescent="0.25">
      <c r="A212" s="43"/>
      <c r="B212" s="54"/>
      <c r="C212" s="55"/>
      <c r="D212" s="43"/>
      <c r="E212" s="43"/>
      <c r="F212" s="43"/>
      <c r="G212" s="43"/>
      <c r="H212" s="43"/>
      <c r="I212" s="56"/>
      <c r="J212" s="38"/>
      <c r="L212" s="41"/>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38"/>
      <c r="EE212" s="38"/>
      <c r="EF212" s="38"/>
      <c r="EG212" s="38"/>
      <c r="EH212" s="38"/>
      <c r="EI212" s="38"/>
      <c r="EJ212" s="38"/>
      <c r="EK212" s="38"/>
      <c r="EL212" s="38"/>
      <c r="EM212" s="38"/>
      <c r="EN212" s="38"/>
      <c r="EO212" s="38"/>
      <c r="EP212" s="38"/>
      <c r="EQ212" s="38"/>
      <c r="ER212" s="38"/>
      <c r="ES212" s="38"/>
      <c r="ET212" s="38"/>
      <c r="EU212" s="38"/>
      <c r="EV212" s="38"/>
      <c r="EW212" s="38"/>
      <c r="EX212" s="38"/>
      <c r="EY212" s="38"/>
      <c r="EZ212" s="38"/>
    </row>
    <row r="213" spans="1:156" ht="20.100000000000001" customHeight="1" x14ac:dyDescent="0.25">
      <c r="A213" s="43"/>
      <c r="B213" s="54"/>
      <c r="C213" s="55"/>
      <c r="D213" s="43"/>
      <c r="E213" s="43"/>
      <c r="F213" s="43"/>
      <c r="G213" s="43"/>
      <c r="H213" s="43"/>
      <c r="I213" s="56"/>
      <c r="J213" s="38"/>
      <c r="L213" s="41"/>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c r="EN213" s="38"/>
      <c r="EO213" s="38"/>
      <c r="EP213" s="38"/>
      <c r="EQ213" s="38"/>
      <c r="ER213" s="38"/>
      <c r="ES213" s="38"/>
      <c r="ET213" s="38"/>
      <c r="EU213" s="38"/>
      <c r="EV213" s="38"/>
      <c r="EW213" s="38"/>
      <c r="EX213" s="38"/>
      <c r="EY213" s="38"/>
      <c r="EZ213" s="38"/>
    </row>
    <row r="214" spans="1:156" ht="20.100000000000001" customHeight="1" x14ac:dyDescent="0.25">
      <c r="A214" s="43"/>
      <c r="B214" s="54"/>
      <c r="C214" s="55"/>
      <c r="D214" s="43"/>
      <c r="E214" s="43"/>
      <c r="F214" s="43"/>
      <c r="G214" s="43"/>
      <c r="H214" s="43"/>
      <c r="I214" s="56"/>
      <c r="J214" s="38"/>
      <c r="L214" s="41"/>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38"/>
      <c r="EE214" s="38"/>
      <c r="EF214" s="38"/>
      <c r="EG214" s="38"/>
      <c r="EH214" s="38"/>
      <c r="EI214" s="38"/>
      <c r="EJ214" s="38"/>
      <c r="EK214" s="38"/>
      <c r="EL214" s="38"/>
      <c r="EM214" s="38"/>
      <c r="EN214" s="38"/>
      <c r="EO214" s="38"/>
      <c r="EP214" s="38"/>
      <c r="EQ214" s="38"/>
      <c r="ER214" s="38"/>
      <c r="ES214" s="38"/>
      <c r="ET214" s="38"/>
      <c r="EU214" s="38"/>
      <c r="EV214" s="38"/>
      <c r="EW214" s="38"/>
      <c r="EX214" s="38"/>
      <c r="EY214" s="38"/>
      <c r="EZ214" s="38"/>
    </row>
    <row r="215" spans="1:156" ht="20.100000000000001" customHeight="1" x14ac:dyDescent="0.25">
      <c r="A215" s="43"/>
      <c r="B215" s="54"/>
      <c r="C215" s="55"/>
      <c r="D215" s="43"/>
      <c r="E215" s="43"/>
      <c r="F215" s="43"/>
      <c r="G215" s="43"/>
      <c r="H215" s="43"/>
      <c r="I215" s="56"/>
      <c r="J215" s="38"/>
      <c r="L215" s="41"/>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c r="EF215" s="38"/>
      <c r="EG215" s="38"/>
      <c r="EH215" s="38"/>
      <c r="EI215" s="38"/>
      <c r="EJ215" s="38"/>
      <c r="EK215" s="38"/>
      <c r="EL215" s="38"/>
      <c r="EM215" s="38"/>
      <c r="EN215" s="38"/>
      <c r="EO215" s="38"/>
      <c r="EP215" s="38"/>
      <c r="EQ215" s="38"/>
      <c r="ER215" s="38"/>
      <c r="ES215" s="38"/>
      <c r="ET215" s="38"/>
      <c r="EU215" s="38"/>
      <c r="EV215" s="38"/>
      <c r="EW215" s="38"/>
      <c r="EX215" s="38"/>
      <c r="EY215" s="38"/>
      <c r="EZ215" s="38"/>
    </row>
    <row r="216" spans="1:156" ht="20.100000000000001" customHeight="1" x14ac:dyDescent="0.25">
      <c r="A216" s="43"/>
      <c r="B216" s="54"/>
      <c r="C216" s="55"/>
      <c r="D216" s="43"/>
      <c r="E216" s="43"/>
      <c r="F216" s="43"/>
      <c r="G216" s="43"/>
      <c r="H216" s="43"/>
      <c r="I216" s="56"/>
      <c r="J216" s="38"/>
      <c r="L216" s="41"/>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c r="EA216" s="38"/>
      <c r="EB216" s="38"/>
      <c r="EC216" s="38"/>
      <c r="ED216" s="38"/>
      <c r="EE216" s="38"/>
      <c r="EF216" s="38"/>
      <c r="EG216" s="38"/>
      <c r="EH216" s="38"/>
      <c r="EI216" s="38"/>
      <c r="EJ216" s="38"/>
      <c r="EK216" s="38"/>
      <c r="EL216" s="38"/>
      <c r="EM216" s="38"/>
      <c r="EN216" s="38"/>
      <c r="EO216" s="38"/>
      <c r="EP216" s="38"/>
      <c r="EQ216" s="38"/>
      <c r="ER216" s="38"/>
      <c r="ES216" s="38"/>
      <c r="ET216" s="38"/>
      <c r="EU216" s="38"/>
      <c r="EV216" s="38"/>
      <c r="EW216" s="38"/>
      <c r="EX216" s="38"/>
      <c r="EY216" s="38"/>
      <c r="EZ216" s="38"/>
    </row>
    <row r="217" spans="1:156" ht="20.100000000000001" customHeight="1" x14ac:dyDescent="0.25">
      <c r="A217" s="43"/>
      <c r="B217" s="54"/>
      <c r="C217" s="55"/>
      <c r="D217" s="43"/>
      <c r="E217" s="43"/>
      <c r="F217" s="43"/>
      <c r="G217" s="43"/>
      <c r="H217" s="43"/>
      <c r="I217" s="56"/>
      <c r="J217" s="38"/>
      <c r="L217" s="41"/>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c r="EA217" s="38"/>
      <c r="EB217" s="38"/>
      <c r="EC217" s="38"/>
      <c r="ED217" s="38"/>
      <c r="EE217" s="38"/>
      <c r="EF217" s="38"/>
      <c r="EG217" s="38"/>
      <c r="EH217" s="38"/>
      <c r="EI217" s="38"/>
      <c r="EJ217" s="38"/>
      <c r="EK217" s="38"/>
      <c r="EL217" s="38"/>
      <c r="EM217" s="38"/>
      <c r="EN217" s="38"/>
      <c r="EO217" s="38"/>
      <c r="EP217" s="38"/>
      <c r="EQ217" s="38"/>
      <c r="ER217" s="38"/>
      <c r="ES217" s="38"/>
      <c r="ET217" s="38"/>
      <c r="EU217" s="38"/>
      <c r="EV217" s="38"/>
      <c r="EW217" s="38"/>
      <c r="EX217" s="38"/>
      <c r="EY217" s="38"/>
      <c r="EZ217" s="38"/>
    </row>
    <row r="218" spans="1:156" ht="20.100000000000001" customHeight="1" x14ac:dyDescent="0.25">
      <c r="A218" s="43"/>
      <c r="B218" s="54"/>
      <c r="C218" s="55"/>
      <c r="D218" s="43"/>
      <c r="E218" s="43"/>
      <c r="F218" s="43"/>
      <c r="G218" s="43"/>
      <c r="H218" s="43"/>
      <c r="I218" s="56"/>
      <c r="J218" s="38"/>
      <c r="L218" s="41"/>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c r="EA218" s="38"/>
      <c r="EB218" s="38"/>
      <c r="EC218" s="38"/>
      <c r="ED218" s="38"/>
      <c r="EE218" s="38"/>
      <c r="EF218" s="38"/>
      <c r="EG218" s="38"/>
      <c r="EH218" s="38"/>
      <c r="EI218" s="38"/>
      <c r="EJ218" s="38"/>
      <c r="EK218" s="38"/>
      <c r="EL218" s="38"/>
      <c r="EM218" s="38"/>
      <c r="EN218" s="38"/>
      <c r="EO218" s="38"/>
      <c r="EP218" s="38"/>
      <c r="EQ218" s="38"/>
      <c r="ER218" s="38"/>
      <c r="ES218" s="38"/>
      <c r="ET218" s="38"/>
      <c r="EU218" s="38"/>
      <c r="EV218" s="38"/>
      <c r="EW218" s="38"/>
      <c r="EX218" s="38"/>
      <c r="EY218" s="38"/>
      <c r="EZ218" s="38"/>
    </row>
    <row r="219" spans="1:156" ht="20.100000000000001" customHeight="1" x14ac:dyDescent="0.25">
      <c r="A219" s="43"/>
      <c r="B219" s="54"/>
      <c r="C219" s="55"/>
      <c r="D219" s="43"/>
      <c r="E219" s="43"/>
      <c r="F219" s="43"/>
      <c r="G219" s="43"/>
      <c r="H219" s="43"/>
      <c r="I219" s="56"/>
      <c r="J219" s="38"/>
      <c r="L219" s="41"/>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c r="EF219" s="38"/>
      <c r="EG219" s="38"/>
      <c r="EH219" s="38"/>
      <c r="EI219" s="38"/>
      <c r="EJ219" s="38"/>
      <c r="EK219" s="38"/>
      <c r="EL219" s="38"/>
      <c r="EM219" s="38"/>
      <c r="EN219" s="38"/>
      <c r="EO219" s="38"/>
      <c r="EP219" s="38"/>
      <c r="EQ219" s="38"/>
      <c r="ER219" s="38"/>
      <c r="ES219" s="38"/>
      <c r="ET219" s="38"/>
      <c r="EU219" s="38"/>
      <c r="EV219" s="38"/>
      <c r="EW219" s="38"/>
      <c r="EX219" s="38"/>
      <c r="EY219" s="38"/>
      <c r="EZ219" s="38"/>
    </row>
    <row r="220" spans="1:156" ht="20.100000000000001" customHeight="1" x14ac:dyDescent="0.25">
      <c r="A220" s="43"/>
      <c r="B220" s="54"/>
      <c r="C220" s="55"/>
      <c r="D220" s="43"/>
      <c r="E220" s="43"/>
      <c r="F220" s="43"/>
      <c r="G220" s="43"/>
      <c r="H220" s="43"/>
      <c r="I220" s="56"/>
      <c r="J220" s="38"/>
      <c r="L220" s="41"/>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c r="EF220" s="38"/>
      <c r="EG220" s="38"/>
      <c r="EH220" s="38"/>
      <c r="EI220" s="38"/>
      <c r="EJ220" s="38"/>
      <c r="EK220" s="38"/>
      <c r="EL220" s="38"/>
      <c r="EM220" s="38"/>
      <c r="EN220" s="38"/>
      <c r="EO220" s="38"/>
      <c r="EP220" s="38"/>
      <c r="EQ220" s="38"/>
      <c r="ER220" s="38"/>
      <c r="ES220" s="38"/>
      <c r="ET220" s="38"/>
      <c r="EU220" s="38"/>
      <c r="EV220" s="38"/>
      <c r="EW220" s="38"/>
      <c r="EX220" s="38"/>
      <c r="EY220" s="38"/>
      <c r="EZ220" s="38"/>
    </row>
    <row r="221" spans="1:156" ht="20.100000000000001" customHeight="1" x14ac:dyDescent="0.25">
      <c r="A221" s="43"/>
      <c r="B221" s="54"/>
      <c r="C221" s="55"/>
      <c r="D221" s="43"/>
      <c r="E221" s="43"/>
      <c r="F221" s="43"/>
      <c r="G221" s="43"/>
      <c r="H221" s="43"/>
      <c r="I221" s="56"/>
      <c r="J221" s="38"/>
      <c r="L221" s="41"/>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c r="EF221" s="38"/>
      <c r="EG221" s="38"/>
      <c r="EH221" s="38"/>
      <c r="EI221" s="38"/>
      <c r="EJ221" s="38"/>
      <c r="EK221" s="38"/>
      <c r="EL221" s="38"/>
      <c r="EM221" s="38"/>
      <c r="EN221" s="38"/>
      <c r="EO221" s="38"/>
      <c r="EP221" s="38"/>
      <c r="EQ221" s="38"/>
      <c r="ER221" s="38"/>
      <c r="ES221" s="38"/>
      <c r="ET221" s="38"/>
      <c r="EU221" s="38"/>
      <c r="EV221" s="38"/>
      <c r="EW221" s="38"/>
      <c r="EX221" s="38"/>
      <c r="EY221" s="38"/>
      <c r="EZ221" s="38"/>
    </row>
    <row r="222" spans="1:156" ht="20.100000000000001" customHeight="1" x14ac:dyDescent="0.25">
      <c r="A222" s="43"/>
      <c r="B222" s="54"/>
      <c r="C222" s="55"/>
      <c r="D222" s="43"/>
      <c r="E222" s="43"/>
      <c r="F222" s="43"/>
      <c r="G222" s="43"/>
      <c r="H222" s="43"/>
      <c r="I222" s="56"/>
      <c r="J222" s="38"/>
      <c r="L222" s="41"/>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c r="EF222" s="38"/>
      <c r="EG222" s="38"/>
      <c r="EH222" s="38"/>
      <c r="EI222" s="38"/>
      <c r="EJ222" s="38"/>
      <c r="EK222" s="38"/>
      <c r="EL222" s="38"/>
      <c r="EM222" s="38"/>
      <c r="EN222" s="38"/>
      <c r="EO222" s="38"/>
      <c r="EP222" s="38"/>
      <c r="EQ222" s="38"/>
      <c r="ER222" s="38"/>
      <c r="ES222" s="38"/>
      <c r="ET222" s="38"/>
      <c r="EU222" s="38"/>
      <c r="EV222" s="38"/>
      <c r="EW222" s="38"/>
      <c r="EX222" s="38"/>
      <c r="EY222" s="38"/>
      <c r="EZ222" s="38"/>
    </row>
    <row r="223" spans="1:156" ht="20.100000000000001" customHeight="1" x14ac:dyDescent="0.25">
      <c r="A223" s="43"/>
      <c r="B223" s="54"/>
      <c r="C223" s="55"/>
      <c r="D223" s="43"/>
      <c r="E223" s="43"/>
      <c r="F223" s="43"/>
      <c r="G223" s="43"/>
      <c r="H223" s="43"/>
      <c r="I223" s="56"/>
      <c r="J223" s="38"/>
      <c r="L223" s="41"/>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c r="EF223" s="38"/>
      <c r="EG223" s="38"/>
      <c r="EH223" s="38"/>
      <c r="EI223" s="38"/>
      <c r="EJ223" s="38"/>
      <c r="EK223" s="38"/>
      <c r="EL223" s="38"/>
      <c r="EM223" s="38"/>
      <c r="EN223" s="38"/>
      <c r="EO223" s="38"/>
      <c r="EP223" s="38"/>
      <c r="EQ223" s="38"/>
      <c r="ER223" s="38"/>
      <c r="ES223" s="38"/>
      <c r="ET223" s="38"/>
      <c r="EU223" s="38"/>
      <c r="EV223" s="38"/>
      <c r="EW223" s="38"/>
      <c r="EX223" s="38"/>
      <c r="EY223" s="38"/>
      <c r="EZ223" s="38"/>
    </row>
    <row r="224" spans="1:156" ht="20.100000000000001" customHeight="1" x14ac:dyDescent="0.25">
      <c r="A224" s="43"/>
      <c r="B224" s="54"/>
      <c r="C224" s="55"/>
      <c r="D224" s="43"/>
      <c r="E224" s="43"/>
      <c r="F224" s="43"/>
      <c r="G224" s="43"/>
      <c r="H224" s="43"/>
      <c r="I224" s="56"/>
      <c r="J224" s="38"/>
      <c r="L224" s="41"/>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c r="EV224" s="38"/>
      <c r="EW224" s="38"/>
      <c r="EX224" s="38"/>
      <c r="EY224" s="38"/>
      <c r="EZ224" s="38"/>
    </row>
    <row r="225" spans="1:156" ht="20.100000000000001" customHeight="1" x14ac:dyDescent="0.25">
      <c r="A225" s="43"/>
      <c r="B225" s="54"/>
      <c r="C225" s="55"/>
      <c r="D225" s="43"/>
      <c r="E225" s="43"/>
      <c r="F225" s="43"/>
      <c r="G225" s="43"/>
      <c r="H225" s="43"/>
      <c r="I225" s="56"/>
      <c r="J225" s="38"/>
      <c r="L225" s="41"/>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row>
    <row r="226" spans="1:156" ht="20.100000000000001" customHeight="1" x14ac:dyDescent="0.25">
      <c r="A226" s="43"/>
      <c r="B226" s="54"/>
      <c r="C226" s="55"/>
      <c r="D226" s="43"/>
      <c r="E226" s="43"/>
      <c r="F226" s="43"/>
      <c r="G226" s="43"/>
      <c r="H226" s="43"/>
      <c r="I226" s="56"/>
      <c r="J226" s="38"/>
      <c r="L226" s="41"/>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row>
    <row r="227" spans="1:156" ht="20.100000000000001" customHeight="1" x14ac:dyDescent="0.25">
      <c r="A227" s="43"/>
      <c r="B227" s="54"/>
      <c r="C227" s="55"/>
      <c r="D227" s="43"/>
      <c r="E227" s="43"/>
      <c r="F227" s="43"/>
      <c r="G227" s="43"/>
      <c r="H227" s="43"/>
      <c r="I227" s="56"/>
      <c r="J227" s="38"/>
      <c r="L227" s="41"/>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row>
    <row r="228" spans="1:156" ht="20.100000000000001" customHeight="1" x14ac:dyDescent="0.25">
      <c r="A228" s="43"/>
      <c r="B228" s="54"/>
      <c r="C228" s="55"/>
      <c r="D228" s="43"/>
      <c r="E228" s="43"/>
      <c r="F228" s="43"/>
      <c r="G228" s="43"/>
      <c r="H228" s="43"/>
      <c r="I228" s="56"/>
      <c r="J228" s="38"/>
      <c r="L228" s="41"/>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row>
    <row r="229" spans="1:156" ht="20.100000000000001" customHeight="1" x14ac:dyDescent="0.25">
      <c r="A229" s="43"/>
      <c r="B229" s="54"/>
      <c r="C229" s="55"/>
      <c r="D229" s="43"/>
      <c r="E229" s="43"/>
      <c r="F229" s="43"/>
      <c r="G229" s="43"/>
      <c r="H229" s="43"/>
      <c r="I229" s="56"/>
      <c r="J229" s="38"/>
      <c r="L229" s="41"/>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row>
    <row r="230" spans="1:156" ht="20.100000000000001" customHeight="1" x14ac:dyDescent="0.25">
      <c r="A230" s="43"/>
      <c r="B230" s="54"/>
      <c r="C230" s="55"/>
      <c r="D230" s="43"/>
      <c r="E230" s="43"/>
      <c r="F230" s="43"/>
      <c r="G230" s="43"/>
      <c r="H230" s="43"/>
      <c r="I230" s="56"/>
      <c r="J230" s="38"/>
      <c r="L230" s="41"/>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row>
    <row r="231" spans="1:156" ht="20.100000000000001" customHeight="1" x14ac:dyDescent="0.25">
      <c r="A231" s="43"/>
      <c r="B231" s="54"/>
      <c r="C231" s="55"/>
      <c r="D231" s="43"/>
      <c r="E231" s="43"/>
      <c r="F231" s="43"/>
      <c r="G231" s="43"/>
      <c r="H231" s="43"/>
      <c r="I231" s="56"/>
      <c r="J231" s="38"/>
      <c r="L231" s="41"/>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c r="EF231" s="38"/>
      <c r="EG231" s="38"/>
      <c r="EH231" s="38"/>
      <c r="EI231" s="38"/>
      <c r="EJ231" s="38"/>
      <c r="EK231" s="38"/>
      <c r="EL231" s="38"/>
      <c r="EM231" s="38"/>
      <c r="EN231" s="38"/>
      <c r="EO231" s="38"/>
      <c r="EP231" s="38"/>
      <c r="EQ231" s="38"/>
      <c r="ER231" s="38"/>
      <c r="ES231" s="38"/>
      <c r="ET231" s="38"/>
      <c r="EU231" s="38"/>
      <c r="EV231" s="38"/>
      <c r="EW231" s="38"/>
      <c r="EX231" s="38"/>
      <c r="EY231" s="38"/>
      <c r="EZ231" s="38"/>
    </row>
    <row r="232" spans="1:156" ht="20.100000000000001" customHeight="1" x14ac:dyDescent="0.25">
      <c r="A232" s="43"/>
      <c r="B232" s="54"/>
      <c r="C232" s="55"/>
      <c r="D232" s="43"/>
      <c r="E232" s="43"/>
      <c r="F232" s="43"/>
      <c r="G232" s="43"/>
      <c r="H232" s="43"/>
      <c r="I232" s="56"/>
      <c r="J232" s="38"/>
      <c r="L232" s="41"/>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c r="EF232" s="38"/>
      <c r="EG232" s="38"/>
      <c r="EH232" s="38"/>
      <c r="EI232" s="38"/>
      <c r="EJ232" s="38"/>
      <c r="EK232" s="38"/>
      <c r="EL232" s="38"/>
      <c r="EM232" s="38"/>
      <c r="EN232" s="38"/>
      <c r="EO232" s="38"/>
      <c r="EP232" s="38"/>
      <c r="EQ232" s="38"/>
      <c r="ER232" s="38"/>
      <c r="ES232" s="38"/>
      <c r="ET232" s="38"/>
      <c r="EU232" s="38"/>
      <c r="EV232" s="38"/>
      <c r="EW232" s="38"/>
      <c r="EX232" s="38"/>
      <c r="EY232" s="38"/>
      <c r="EZ232" s="38"/>
    </row>
    <row r="233" spans="1:156" ht="20.100000000000001" customHeight="1" x14ac:dyDescent="0.25">
      <c r="A233" s="43"/>
      <c r="B233" s="54"/>
      <c r="C233" s="55"/>
      <c r="D233" s="43"/>
      <c r="E233" s="43"/>
      <c r="F233" s="43"/>
      <c r="G233" s="43"/>
      <c r="H233" s="43"/>
      <c r="I233" s="56"/>
      <c r="J233" s="38"/>
      <c r="L233" s="41"/>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c r="EN233" s="38"/>
      <c r="EO233" s="38"/>
      <c r="EP233" s="38"/>
      <c r="EQ233" s="38"/>
      <c r="ER233" s="38"/>
      <c r="ES233" s="38"/>
      <c r="ET233" s="38"/>
      <c r="EU233" s="38"/>
      <c r="EV233" s="38"/>
      <c r="EW233" s="38"/>
      <c r="EX233" s="38"/>
      <c r="EY233" s="38"/>
      <c r="EZ233" s="38"/>
    </row>
    <row r="234" spans="1:156" ht="20.100000000000001" customHeight="1" x14ac:dyDescent="0.25">
      <c r="A234" s="43"/>
      <c r="B234" s="54"/>
      <c r="C234" s="55"/>
      <c r="D234" s="43"/>
      <c r="E234" s="43"/>
      <c r="F234" s="43"/>
      <c r="G234" s="43"/>
      <c r="H234" s="43"/>
      <c r="I234" s="56"/>
      <c r="J234" s="38"/>
      <c r="L234" s="41"/>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c r="EA234" s="38"/>
      <c r="EB234" s="38"/>
      <c r="EC234" s="38"/>
      <c r="ED234" s="38"/>
      <c r="EE234" s="38"/>
      <c r="EF234" s="38"/>
      <c r="EG234" s="38"/>
      <c r="EH234" s="38"/>
      <c r="EI234" s="38"/>
      <c r="EJ234" s="38"/>
      <c r="EK234" s="38"/>
      <c r="EL234" s="38"/>
      <c r="EM234" s="38"/>
      <c r="EN234" s="38"/>
      <c r="EO234" s="38"/>
      <c r="EP234" s="38"/>
      <c r="EQ234" s="38"/>
      <c r="ER234" s="38"/>
      <c r="ES234" s="38"/>
      <c r="ET234" s="38"/>
      <c r="EU234" s="38"/>
      <c r="EV234" s="38"/>
      <c r="EW234" s="38"/>
      <c r="EX234" s="38"/>
      <c r="EY234" s="38"/>
      <c r="EZ234" s="38"/>
    </row>
    <row r="235" spans="1:156" ht="20.100000000000001" customHeight="1" x14ac:dyDescent="0.25">
      <c r="A235" s="43"/>
      <c r="B235" s="54"/>
      <c r="C235" s="55"/>
      <c r="D235" s="43"/>
      <c r="E235" s="43"/>
      <c r="F235" s="43"/>
      <c r="G235" s="43"/>
      <c r="H235" s="43"/>
      <c r="I235" s="56"/>
      <c r="J235" s="38"/>
      <c r="L235" s="41"/>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c r="EF235" s="38"/>
      <c r="EG235" s="38"/>
      <c r="EH235" s="38"/>
      <c r="EI235" s="38"/>
      <c r="EJ235" s="38"/>
      <c r="EK235" s="38"/>
      <c r="EL235" s="38"/>
      <c r="EM235" s="38"/>
      <c r="EN235" s="38"/>
      <c r="EO235" s="38"/>
      <c r="EP235" s="38"/>
      <c r="EQ235" s="38"/>
      <c r="ER235" s="38"/>
      <c r="ES235" s="38"/>
      <c r="ET235" s="38"/>
      <c r="EU235" s="38"/>
      <c r="EV235" s="38"/>
      <c r="EW235" s="38"/>
      <c r="EX235" s="38"/>
      <c r="EY235" s="38"/>
      <c r="EZ235" s="38"/>
    </row>
    <row r="236" spans="1:156" ht="20.100000000000001" customHeight="1" x14ac:dyDescent="0.25">
      <c r="A236" s="43"/>
      <c r="B236" s="54"/>
      <c r="C236" s="55"/>
      <c r="D236" s="43"/>
      <c r="E236" s="43"/>
      <c r="F236" s="43"/>
      <c r="G236" s="43"/>
      <c r="H236" s="43"/>
      <c r="I236" s="56"/>
      <c r="J236" s="38"/>
      <c r="L236" s="41"/>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c r="EN236" s="38"/>
      <c r="EO236" s="38"/>
      <c r="EP236" s="38"/>
      <c r="EQ236" s="38"/>
      <c r="ER236" s="38"/>
      <c r="ES236" s="38"/>
      <c r="ET236" s="38"/>
      <c r="EU236" s="38"/>
      <c r="EV236" s="38"/>
      <c r="EW236" s="38"/>
      <c r="EX236" s="38"/>
      <c r="EY236" s="38"/>
      <c r="EZ236" s="38"/>
    </row>
    <row r="237" spans="1:156" ht="20.100000000000001" customHeight="1" x14ac:dyDescent="0.25">
      <c r="A237" s="43"/>
      <c r="B237" s="54"/>
      <c r="C237" s="55"/>
      <c r="D237" s="43"/>
      <c r="E237" s="43"/>
      <c r="F237" s="43"/>
      <c r="G237" s="43"/>
      <c r="H237" s="43"/>
      <c r="I237" s="56"/>
      <c r="J237" s="38"/>
      <c r="L237" s="41"/>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c r="EL237" s="38"/>
      <c r="EM237" s="38"/>
      <c r="EN237" s="38"/>
      <c r="EO237" s="38"/>
      <c r="EP237" s="38"/>
      <c r="EQ237" s="38"/>
      <c r="ER237" s="38"/>
      <c r="ES237" s="38"/>
      <c r="ET237" s="38"/>
      <c r="EU237" s="38"/>
      <c r="EV237" s="38"/>
      <c r="EW237" s="38"/>
      <c r="EX237" s="38"/>
      <c r="EY237" s="38"/>
      <c r="EZ237" s="38"/>
    </row>
    <row r="238" spans="1:156" ht="20.100000000000001" customHeight="1" x14ac:dyDescent="0.25">
      <c r="A238" s="43"/>
      <c r="B238" s="54"/>
      <c r="C238" s="55"/>
      <c r="D238" s="43"/>
      <c r="E238" s="43"/>
      <c r="F238" s="43"/>
      <c r="G238" s="43"/>
      <c r="H238" s="43"/>
      <c r="I238" s="56"/>
      <c r="J238" s="38"/>
      <c r="L238" s="41"/>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c r="EL238" s="38"/>
      <c r="EM238" s="38"/>
      <c r="EN238" s="38"/>
      <c r="EO238" s="38"/>
      <c r="EP238" s="38"/>
      <c r="EQ238" s="38"/>
      <c r="ER238" s="38"/>
      <c r="ES238" s="38"/>
      <c r="ET238" s="38"/>
      <c r="EU238" s="38"/>
      <c r="EV238" s="38"/>
      <c r="EW238" s="38"/>
      <c r="EX238" s="38"/>
      <c r="EY238" s="38"/>
      <c r="EZ238" s="38"/>
    </row>
    <row r="239" spans="1:156" ht="20.100000000000001" customHeight="1" x14ac:dyDescent="0.25">
      <c r="A239" s="43"/>
      <c r="B239" s="54"/>
      <c r="C239" s="55"/>
      <c r="D239" s="43"/>
      <c r="E239" s="43"/>
      <c r="F239" s="43"/>
      <c r="G239" s="43"/>
      <c r="H239" s="43"/>
      <c r="I239" s="56"/>
      <c r="J239" s="38"/>
      <c r="L239" s="41"/>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c r="EV239" s="38"/>
      <c r="EW239" s="38"/>
      <c r="EX239" s="38"/>
      <c r="EY239" s="38"/>
      <c r="EZ239" s="38"/>
    </row>
    <row r="240" spans="1:156" ht="20.100000000000001" customHeight="1" x14ac:dyDescent="0.25">
      <c r="A240" s="43"/>
      <c r="B240" s="54"/>
      <c r="C240" s="55"/>
      <c r="D240" s="43"/>
      <c r="E240" s="43"/>
      <c r="F240" s="43"/>
      <c r="G240" s="43"/>
      <c r="H240" s="43"/>
      <c r="I240" s="56"/>
      <c r="J240" s="38"/>
      <c r="L240" s="41"/>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c r="EF240" s="38"/>
      <c r="EG240" s="38"/>
      <c r="EH240" s="38"/>
      <c r="EI240" s="38"/>
      <c r="EJ240" s="38"/>
      <c r="EK240" s="38"/>
      <c r="EL240" s="38"/>
      <c r="EM240" s="38"/>
      <c r="EN240" s="38"/>
      <c r="EO240" s="38"/>
      <c r="EP240" s="38"/>
      <c r="EQ240" s="38"/>
      <c r="ER240" s="38"/>
      <c r="ES240" s="38"/>
      <c r="ET240" s="38"/>
      <c r="EU240" s="38"/>
      <c r="EV240" s="38"/>
      <c r="EW240" s="38"/>
      <c r="EX240" s="38"/>
      <c r="EY240" s="38"/>
      <c r="EZ240" s="38"/>
    </row>
    <row r="241" spans="1:156" ht="20.100000000000001" customHeight="1" x14ac:dyDescent="0.25">
      <c r="A241" s="43"/>
      <c r="B241" s="54"/>
      <c r="C241" s="55"/>
      <c r="D241" s="43"/>
      <c r="E241" s="43"/>
      <c r="F241" s="43"/>
      <c r="G241" s="43"/>
      <c r="H241" s="43"/>
      <c r="I241" s="56"/>
      <c r="J241" s="38"/>
      <c r="L241" s="41"/>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c r="EA241" s="38"/>
      <c r="EB241" s="38"/>
      <c r="EC241" s="38"/>
      <c r="ED241" s="38"/>
      <c r="EE241" s="38"/>
      <c r="EF241" s="38"/>
      <c r="EG241" s="38"/>
      <c r="EH241" s="38"/>
      <c r="EI241" s="38"/>
      <c r="EJ241" s="38"/>
      <c r="EK241" s="38"/>
      <c r="EL241" s="38"/>
      <c r="EM241" s="38"/>
      <c r="EN241" s="38"/>
      <c r="EO241" s="38"/>
      <c r="EP241" s="38"/>
      <c r="EQ241" s="38"/>
      <c r="ER241" s="38"/>
      <c r="ES241" s="38"/>
      <c r="ET241" s="38"/>
      <c r="EU241" s="38"/>
      <c r="EV241" s="38"/>
      <c r="EW241" s="38"/>
      <c r="EX241" s="38"/>
      <c r="EY241" s="38"/>
      <c r="EZ241" s="38"/>
    </row>
    <row r="242" spans="1:156" ht="20.100000000000001" customHeight="1" x14ac:dyDescent="0.25">
      <c r="A242" s="43"/>
      <c r="B242" s="54"/>
      <c r="C242" s="55"/>
      <c r="D242" s="43"/>
      <c r="E242" s="43"/>
      <c r="F242" s="43"/>
      <c r="G242" s="43"/>
      <c r="H242" s="43"/>
      <c r="I242" s="56"/>
      <c r="J242" s="38"/>
      <c r="L242" s="41"/>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c r="EA242" s="38"/>
      <c r="EB242" s="38"/>
      <c r="EC242" s="38"/>
      <c r="ED242" s="38"/>
      <c r="EE242" s="38"/>
      <c r="EF242" s="38"/>
      <c r="EG242" s="38"/>
      <c r="EH242" s="38"/>
      <c r="EI242" s="38"/>
      <c r="EJ242" s="38"/>
      <c r="EK242" s="38"/>
      <c r="EL242" s="38"/>
      <c r="EM242" s="38"/>
      <c r="EN242" s="38"/>
      <c r="EO242" s="38"/>
      <c r="EP242" s="38"/>
      <c r="EQ242" s="38"/>
      <c r="ER242" s="38"/>
      <c r="ES242" s="38"/>
      <c r="ET242" s="38"/>
      <c r="EU242" s="38"/>
      <c r="EV242" s="38"/>
      <c r="EW242" s="38"/>
      <c r="EX242" s="38"/>
      <c r="EY242" s="38"/>
      <c r="EZ242" s="38"/>
    </row>
    <row r="243" spans="1:156" ht="20.100000000000001" customHeight="1" x14ac:dyDescent="0.25">
      <c r="A243" s="43"/>
      <c r="B243" s="54"/>
      <c r="C243" s="55"/>
      <c r="D243" s="43"/>
      <c r="E243" s="43"/>
      <c r="F243" s="43"/>
      <c r="G243" s="43"/>
      <c r="H243" s="43"/>
      <c r="I243" s="56"/>
      <c r="J243" s="38"/>
      <c r="L243" s="41"/>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c r="EA243" s="38"/>
      <c r="EB243" s="38"/>
      <c r="EC243" s="38"/>
      <c r="ED243" s="38"/>
      <c r="EE243" s="38"/>
      <c r="EF243" s="38"/>
      <c r="EG243" s="38"/>
      <c r="EH243" s="38"/>
      <c r="EI243" s="38"/>
      <c r="EJ243" s="38"/>
      <c r="EK243" s="38"/>
      <c r="EL243" s="38"/>
      <c r="EM243" s="38"/>
      <c r="EN243" s="38"/>
      <c r="EO243" s="38"/>
      <c r="EP243" s="38"/>
      <c r="EQ243" s="38"/>
      <c r="ER243" s="38"/>
      <c r="ES243" s="38"/>
      <c r="ET243" s="38"/>
      <c r="EU243" s="38"/>
      <c r="EV243" s="38"/>
      <c r="EW243" s="38"/>
      <c r="EX243" s="38"/>
      <c r="EY243" s="38"/>
      <c r="EZ243" s="38"/>
    </row>
    <row r="244" spans="1:156" ht="20.100000000000001" customHeight="1" x14ac:dyDescent="0.25">
      <c r="A244" s="43"/>
      <c r="B244" s="54"/>
      <c r="C244" s="55"/>
      <c r="D244" s="43"/>
      <c r="E244" s="43"/>
      <c r="F244" s="43"/>
      <c r="G244" s="43"/>
      <c r="H244" s="43"/>
      <c r="I244" s="56"/>
      <c r="J244" s="38"/>
      <c r="L244" s="41"/>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c r="EA244" s="38"/>
      <c r="EB244" s="38"/>
      <c r="EC244" s="38"/>
      <c r="ED244" s="38"/>
      <c r="EE244" s="38"/>
      <c r="EF244" s="38"/>
      <c r="EG244" s="38"/>
      <c r="EH244" s="38"/>
      <c r="EI244" s="38"/>
      <c r="EJ244" s="38"/>
      <c r="EK244" s="38"/>
      <c r="EL244" s="38"/>
      <c r="EM244" s="38"/>
      <c r="EN244" s="38"/>
      <c r="EO244" s="38"/>
      <c r="EP244" s="38"/>
      <c r="EQ244" s="38"/>
      <c r="ER244" s="38"/>
      <c r="ES244" s="38"/>
      <c r="ET244" s="38"/>
      <c r="EU244" s="38"/>
      <c r="EV244" s="38"/>
      <c r="EW244" s="38"/>
      <c r="EX244" s="38"/>
      <c r="EY244" s="38"/>
      <c r="EZ244" s="38"/>
    </row>
    <row r="245" spans="1:156" ht="20.100000000000001" customHeight="1" x14ac:dyDescent="0.25">
      <c r="A245" s="43"/>
      <c r="B245" s="54"/>
      <c r="C245" s="55"/>
      <c r="D245" s="43"/>
      <c r="E245" s="43"/>
      <c r="F245" s="43"/>
      <c r="G245" s="43"/>
      <c r="H245" s="43"/>
      <c r="I245" s="56"/>
      <c r="J245" s="38"/>
      <c r="L245" s="41"/>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c r="EL245" s="38"/>
      <c r="EM245" s="38"/>
      <c r="EN245" s="38"/>
      <c r="EO245" s="38"/>
      <c r="EP245" s="38"/>
      <c r="EQ245" s="38"/>
      <c r="ER245" s="38"/>
      <c r="ES245" s="38"/>
      <c r="ET245" s="38"/>
      <c r="EU245" s="38"/>
      <c r="EV245" s="38"/>
      <c r="EW245" s="38"/>
      <c r="EX245" s="38"/>
      <c r="EY245" s="38"/>
      <c r="EZ245" s="38"/>
    </row>
    <row r="246" spans="1:156" ht="20.100000000000001" customHeight="1" x14ac:dyDescent="0.25">
      <c r="A246" s="43"/>
      <c r="B246" s="54"/>
      <c r="C246" s="55"/>
      <c r="D246" s="43"/>
      <c r="E246" s="43"/>
      <c r="F246" s="43"/>
      <c r="G246" s="43"/>
      <c r="H246" s="43"/>
      <c r="I246" s="56"/>
      <c r="J246" s="38"/>
      <c r="L246" s="41"/>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c r="EA246" s="38"/>
      <c r="EB246" s="38"/>
      <c r="EC246" s="38"/>
      <c r="ED246" s="38"/>
      <c r="EE246" s="38"/>
      <c r="EF246" s="38"/>
      <c r="EG246" s="38"/>
      <c r="EH246" s="38"/>
      <c r="EI246" s="38"/>
      <c r="EJ246" s="38"/>
      <c r="EK246" s="38"/>
      <c r="EL246" s="38"/>
      <c r="EM246" s="38"/>
      <c r="EN246" s="38"/>
      <c r="EO246" s="38"/>
      <c r="EP246" s="38"/>
      <c r="EQ246" s="38"/>
      <c r="ER246" s="38"/>
      <c r="ES246" s="38"/>
      <c r="ET246" s="38"/>
      <c r="EU246" s="38"/>
      <c r="EV246" s="38"/>
      <c r="EW246" s="38"/>
      <c r="EX246" s="38"/>
      <c r="EY246" s="38"/>
      <c r="EZ246" s="38"/>
    </row>
    <row r="247" spans="1:156" ht="20.100000000000001" customHeight="1" x14ac:dyDescent="0.25">
      <c r="A247" s="43"/>
      <c r="B247" s="54"/>
      <c r="C247" s="55"/>
      <c r="D247" s="43"/>
      <c r="E247" s="43"/>
      <c r="F247" s="43"/>
      <c r="G247" s="43"/>
      <c r="H247" s="43"/>
      <c r="I247" s="56"/>
      <c r="J247" s="38"/>
      <c r="L247" s="41"/>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c r="EF247" s="38"/>
      <c r="EG247" s="38"/>
      <c r="EH247" s="38"/>
      <c r="EI247" s="38"/>
      <c r="EJ247" s="38"/>
      <c r="EK247" s="38"/>
      <c r="EL247" s="38"/>
      <c r="EM247" s="38"/>
      <c r="EN247" s="38"/>
      <c r="EO247" s="38"/>
      <c r="EP247" s="38"/>
      <c r="EQ247" s="38"/>
      <c r="ER247" s="38"/>
      <c r="ES247" s="38"/>
      <c r="ET247" s="38"/>
      <c r="EU247" s="38"/>
      <c r="EV247" s="38"/>
      <c r="EW247" s="38"/>
      <c r="EX247" s="38"/>
      <c r="EY247" s="38"/>
      <c r="EZ247" s="38"/>
    </row>
    <row r="248" spans="1:156" ht="20.100000000000001" customHeight="1" x14ac:dyDescent="0.25">
      <c r="A248" s="43"/>
      <c r="B248" s="54"/>
      <c r="C248" s="55"/>
      <c r="D248" s="43"/>
      <c r="E248" s="43"/>
      <c r="F248" s="43"/>
      <c r="G248" s="43"/>
      <c r="H248" s="43"/>
      <c r="I248" s="56"/>
      <c r="J248" s="38"/>
      <c r="L248" s="41"/>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c r="EA248" s="38"/>
      <c r="EB248" s="38"/>
      <c r="EC248" s="38"/>
      <c r="ED248" s="38"/>
      <c r="EE248" s="38"/>
      <c r="EF248" s="38"/>
      <c r="EG248" s="38"/>
      <c r="EH248" s="38"/>
      <c r="EI248" s="38"/>
      <c r="EJ248" s="38"/>
      <c r="EK248" s="38"/>
      <c r="EL248" s="38"/>
      <c r="EM248" s="38"/>
      <c r="EN248" s="38"/>
      <c r="EO248" s="38"/>
      <c r="EP248" s="38"/>
      <c r="EQ248" s="38"/>
      <c r="ER248" s="38"/>
      <c r="ES248" s="38"/>
      <c r="ET248" s="38"/>
      <c r="EU248" s="38"/>
      <c r="EV248" s="38"/>
      <c r="EW248" s="38"/>
      <c r="EX248" s="38"/>
      <c r="EY248" s="38"/>
      <c r="EZ248" s="38"/>
    </row>
    <row r="249" spans="1:156" ht="20.100000000000001" customHeight="1" x14ac:dyDescent="0.25">
      <c r="A249" s="43"/>
      <c r="B249" s="54"/>
      <c r="C249" s="55"/>
      <c r="D249" s="43"/>
      <c r="E249" s="43"/>
      <c r="F249" s="43"/>
      <c r="G249" s="43"/>
      <c r="H249" s="43"/>
      <c r="I249" s="56"/>
      <c r="J249" s="38"/>
      <c r="L249" s="41"/>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c r="EA249" s="38"/>
      <c r="EB249" s="38"/>
      <c r="EC249" s="38"/>
      <c r="ED249" s="38"/>
      <c r="EE249" s="38"/>
      <c r="EF249" s="38"/>
      <c r="EG249" s="38"/>
      <c r="EH249" s="38"/>
      <c r="EI249" s="38"/>
      <c r="EJ249" s="38"/>
      <c r="EK249" s="38"/>
      <c r="EL249" s="38"/>
      <c r="EM249" s="38"/>
      <c r="EN249" s="38"/>
      <c r="EO249" s="38"/>
      <c r="EP249" s="38"/>
      <c r="EQ249" s="38"/>
      <c r="ER249" s="38"/>
      <c r="ES249" s="38"/>
      <c r="ET249" s="38"/>
      <c r="EU249" s="38"/>
      <c r="EV249" s="38"/>
      <c r="EW249" s="38"/>
      <c r="EX249" s="38"/>
      <c r="EY249" s="38"/>
      <c r="EZ249" s="38"/>
    </row>
    <row r="250" spans="1:156" ht="20.100000000000001" customHeight="1" x14ac:dyDescent="0.25">
      <c r="A250" s="43"/>
      <c r="B250" s="54"/>
      <c r="C250" s="55"/>
      <c r="D250" s="43"/>
      <c r="E250" s="43"/>
      <c r="F250" s="43"/>
      <c r="G250" s="43"/>
      <c r="H250" s="43"/>
      <c r="I250" s="56"/>
      <c r="J250" s="38"/>
      <c r="L250" s="41"/>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c r="EA250" s="38"/>
      <c r="EB250" s="38"/>
      <c r="EC250" s="38"/>
      <c r="ED250" s="38"/>
      <c r="EE250" s="38"/>
      <c r="EF250" s="38"/>
      <c r="EG250" s="38"/>
      <c r="EH250" s="38"/>
      <c r="EI250" s="38"/>
      <c r="EJ250" s="38"/>
      <c r="EK250" s="38"/>
      <c r="EL250" s="38"/>
      <c r="EM250" s="38"/>
      <c r="EN250" s="38"/>
      <c r="EO250" s="38"/>
      <c r="EP250" s="38"/>
      <c r="EQ250" s="38"/>
      <c r="ER250" s="38"/>
      <c r="ES250" s="38"/>
      <c r="ET250" s="38"/>
      <c r="EU250" s="38"/>
      <c r="EV250" s="38"/>
      <c r="EW250" s="38"/>
      <c r="EX250" s="38"/>
      <c r="EY250" s="38"/>
      <c r="EZ250" s="38"/>
    </row>
    <row r="251" spans="1:156" ht="20.100000000000001" customHeight="1" x14ac:dyDescent="0.25">
      <c r="A251" s="43"/>
      <c r="B251" s="54"/>
      <c r="C251" s="55"/>
      <c r="D251" s="43"/>
      <c r="E251" s="43"/>
      <c r="F251" s="43"/>
      <c r="G251" s="43"/>
      <c r="H251" s="43"/>
      <c r="I251" s="56"/>
      <c r="J251" s="38"/>
      <c r="L251" s="41"/>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c r="EA251" s="38"/>
      <c r="EB251" s="38"/>
      <c r="EC251" s="38"/>
      <c r="ED251" s="38"/>
      <c r="EE251" s="38"/>
      <c r="EF251" s="38"/>
      <c r="EG251" s="38"/>
      <c r="EH251" s="38"/>
      <c r="EI251" s="38"/>
      <c r="EJ251" s="38"/>
      <c r="EK251" s="38"/>
      <c r="EL251" s="38"/>
      <c r="EM251" s="38"/>
      <c r="EN251" s="38"/>
      <c r="EO251" s="38"/>
      <c r="EP251" s="38"/>
      <c r="EQ251" s="38"/>
      <c r="ER251" s="38"/>
      <c r="ES251" s="38"/>
      <c r="ET251" s="38"/>
      <c r="EU251" s="38"/>
      <c r="EV251" s="38"/>
      <c r="EW251" s="38"/>
      <c r="EX251" s="38"/>
      <c r="EY251" s="38"/>
      <c r="EZ251" s="38"/>
    </row>
    <row r="252" spans="1:156" ht="20.100000000000001" customHeight="1" x14ac:dyDescent="0.25">
      <c r="A252" s="43"/>
      <c r="B252" s="54"/>
      <c r="C252" s="55"/>
      <c r="D252" s="43"/>
      <c r="E252" s="43"/>
      <c r="F252" s="43"/>
      <c r="G252" s="43"/>
      <c r="H252" s="43"/>
      <c r="I252" s="56"/>
      <c r="J252" s="38"/>
      <c r="L252" s="41"/>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c r="EA252" s="38"/>
      <c r="EB252" s="38"/>
      <c r="EC252" s="38"/>
      <c r="ED252" s="38"/>
      <c r="EE252" s="38"/>
      <c r="EF252" s="38"/>
      <c r="EG252" s="38"/>
      <c r="EH252" s="38"/>
      <c r="EI252" s="38"/>
      <c r="EJ252" s="38"/>
      <c r="EK252" s="38"/>
      <c r="EL252" s="38"/>
      <c r="EM252" s="38"/>
      <c r="EN252" s="38"/>
      <c r="EO252" s="38"/>
      <c r="EP252" s="38"/>
      <c r="EQ252" s="38"/>
      <c r="ER252" s="38"/>
      <c r="ES252" s="38"/>
      <c r="ET252" s="38"/>
      <c r="EU252" s="38"/>
      <c r="EV252" s="38"/>
      <c r="EW252" s="38"/>
      <c r="EX252" s="38"/>
      <c r="EY252" s="38"/>
      <c r="EZ252" s="38"/>
    </row>
    <row r="253" spans="1:156" ht="20.100000000000001" customHeight="1" x14ac:dyDescent="0.25">
      <c r="A253" s="43"/>
      <c r="B253" s="54"/>
      <c r="C253" s="55"/>
      <c r="D253" s="43"/>
      <c r="E253" s="43"/>
      <c r="F253" s="43"/>
      <c r="G253" s="43"/>
      <c r="H253" s="43"/>
      <c r="I253" s="56"/>
      <c r="J253" s="38"/>
      <c r="L253" s="41"/>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c r="EA253" s="38"/>
      <c r="EB253" s="38"/>
      <c r="EC253" s="38"/>
      <c r="ED253" s="38"/>
      <c r="EE253" s="38"/>
      <c r="EF253" s="38"/>
      <c r="EG253" s="38"/>
      <c r="EH253" s="38"/>
      <c r="EI253" s="38"/>
      <c r="EJ253" s="38"/>
      <c r="EK253" s="38"/>
      <c r="EL253" s="38"/>
      <c r="EM253" s="38"/>
      <c r="EN253" s="38"/>
      <c r="EO253" s="38"/>
      <c r="EP253" s="38"/>
      <c r="EQ253" s="38"/>
      <c r="ER253" s="38"/>
      <c r="ES253" s="38"/>
      <c r="ET253" s="38"/>
      <c r="EU253" s="38"/>
      <c r="EV253" s="38"/>
      <c r="EW253" s="38"/>
      <c r="EX253" s="38"/>
      <c r="EY253" s="38"/>
      <c r="EZ253" s="38"/>
    </row>
    <row r="254" spans="1:156" ht="20.100000000000001" customHeight="1" x14ac:dyDescent="0.25">
      <c r="A254" s="43"/>
      <c r="B254" s="54"/>
      <c r="C254" s="55"/>
      <c r="D254" s="43"/>
      <c r="E254" s="43"/>
      <c r="F254" s="43"/>
      <c r="G254" s="43"/>
      <c r="H254" s="43"/>
      <c r="I254" s="56"/>
      <c r="J254" s="38"/>
      <c r="L254" s="41"/>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c r="EA254" s="38"/>
      <c r="EB254" s="38"/>
      <c r="EC254" s="38"/>
      <c r="ED254" s="38"/>
      <c r="EE254" s="38"/>
      <c r="EF254" s="38"/>
      <c r="EG254" s="38"/>
      <c r="EH254" s="38"/>
      <c r="EI254" s="38"/>
      <c r="EJ254" s="38"/>
      <c r="EK254" s="38"/>
      <c r="EL254" s="38"/>
      <c r="EM254" s="38"/>
      <c r="EN254" s="38"/>
      <c r="EO254" s="38"/>
      <c r="EP254" s="38"/>
      <c r="EQ254" s="38"/>
      <c r="ER254" s="38"/>
      <c r="ES254" s="38"/>
      <c r="ET254" s="38"/>
      <c r="EU254" s="38"/>
      <c r="EV254" s="38"/>
      <c r="EW254" s="38"/>
      <c r="EX254" s="38"/>
      <c r="EY254" s="38"/>
      <c r="EZ254" s="38"/>
    </row>
    <row r="255" spans="1:156" ht="20.100000000000001" customHeight="1" x14ac:dyDescent="0.25">
      <c r="A255" s="43"/>
      <c r="B255" s="54"/>
      <c r="C255" s="55"/>
      <c r="D255" s="43"/>
      <c r="E255" s="43"/>
      <c r="F255" s="43"/>
      <c r="G255" s="43"/>
      <c r="H255" s="43"/>
      <c r="I255" s="56"/>
      <c r="J255" s="38"/>
      <c r="L255" s="41"/>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c r="EF255" s="38"/>
      <c r="EG255" s="38"/>
      <c r="EH255" s="38"/>
      <c r="EI255" s="38"/>
      <c r="EJ255" s="38"/>
      <c r="EK255" s="38"/>
      <c r="EL255" s="38"/>
      <c r="EM255" s="38"/>
      <c r="EN255" s="38"/>
      <c r="EO255" s="38"/>
      <c r="EP255" s="38"/>
      <c r="EQ255" s="38"/>
      <c r="ER255" s="38"/>
      <c r="ES255" s="38"/>
      <c r="ET255" s="38"/>
      <c r="EU255" s="38"/>
      <c r="EV255" s="38"/>
      <c r="EW255" s="38"/>
      <c r="EX255" s="38"/>
      <c r="EY255" s="38"/>
      <c r="EZ255" s="38"/>
    </row>
    <row r="256" spans="1:156" ht="20.100000000000001" customHeight="1" x14ac:dyDescent="0.25">
      <c r="A256" s="43"/>
      <c r="B256" s="54"/>
      <c r="C256" s="55"/>
      <c r="D256" s="43"/>
      <c r="E256" s="43"/>
      <c r="F256" s="43"/>
      <c r="G256" s="43"/>
      <c r="H256" s="43"/>
      <c r="I256" s="56"/>
      <c r="J256" s="38"/>
      <c r="L256" s="41"/>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c r="EF256" s="38"/>
      <c r="EG256" s="38"/>
      <c r="EH256" s="38"/>
      <c r="EI256" s="38"/>
      <c r="EJ256" s="38"/>
      <c r="EK256" s="38"/>
      <c r="EL256" s="38"/>
      <c r="EM256" s="38"/>
      <c r="EN256" s="38"/>
      <c r="EO256" s="38"/>
      <c r="EP256" s="38"/>
      <c r="EQ256" s="38"/>
      <c r="ER256" s="38"/>
      <c r="ES256" s="38"/>
      <c r="ET256" s="38"/>
      <c r="EU256" s="38"/>
      <c r="EV256" s="38"/>
      <c r="EW256" s="38"/>
      <c r="EX256" s="38"/>
      <c r="EY256" s="38"/>
      <c r="EZ256" s="38"/>
    </row>
    <row r="257" spans="1:156" ht="20.100000000000001" customHeight="1" x14ac:dyDescent="0.25">
      <c r="A257" s="43"/>
      <c r="B257" s="54"/>
      <c r="C257" s="55"/>
      <c r="D257" s="43"/>
      <c r="E257" s="43"/>
      <c r="F257" s="43"/>
      <c r="G257" s="43"/>
      <c r="H257" s="43"/>
      <c r="I257" s="56"/>
      <c r="J257" s="38"/>
      <c r="L257" s="41"/>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c r="EV257" s="38"/>
      <c r="EW257" s="38"/>
      <c r="EX257" s="38"/>
      <c r="EY257" s="38"/>
      <c r="EZ257" s="38"/>
    </row>
    <row r="258" spans="1:156" ht="20.100000000000001" customHeight="1" x14ac:dyDescent="0.25">
      <c r="A258" s="43"/>
      <c r="B258" s="54"/>
      <c r="C258" s="55"/>
      <c r="D258" s="43"/>
      <c r="E258" s="43"/>
      <c r="F258" s="43"/>
      <c r="G258" s="43"/>
      <c r="H258" s="43"/>
      <c r="I258" s="56"/>
      <c r="J258" s="38"/>
      <c r="L258" s="41"/>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c r="EN258" s="38"/>
      <c r="EO258" s="38"/>
      <c r="EP258" s="38"/>
      <c r="EQ258" s="38"/>
      <c r="ER258" s="38"/>
      <c r="ES258" s="38"/>
      <c r="ET258" s="38"/>
      <c r="EU258" s="38"/>
      <c r="EV258" s="38"/>
      <c r="EW258" s="38"/>
      <c r="EX258" s="38"/>
      <c r="EY258" s="38"/>
      <c r="EZ258" s="38"/>
    </row>
    <row r="259" spans="1:156" ht="20.100000000000001" customHeight="1" x14ac:dyDescent="0.25">
      <c r="A259" s="43"/>
      <c r="B259" s="54"/>
      <c r="C259" s="55"/>
      <c r="D259" s="43"/>
      <c r="E259" s="43"/>
      <c r="F259" s="43"/>
      <c r="G259" s="43"/>
      <c r="H259" s="43"/>
      <c r="I259" s="56"/>
      <c r="J259" s="38"/>
      <c r="L259" s="41"/>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c r="EN259" s="38"/>
      <c r="EO259" s="38"/>
      <c r="EP259" s="38"/>
      <c r="EQ259" s="38"/>
      <c r="ER259" s="38"/>
      <c r="ES259" s="38"/>
      <c r="ET259" s="38"/>
      <c r="EU259" s="38"/>
      <c r="EV259" s="38"/>
      <c r="EW259" s="38"/>
      <c r="EX259" s="38"/>
      <c r="EY259" s="38"/>
      <c r="EZ259" s="38"/>
    </row>
    <row r="260" spans="1:156" ht="20.100000000000001" customHeight="1" x14ac:dyDescent="0.25">
      <c r="A260" s="43"/>
      <c r="B260" s="54"/>
      <c r="C260" s="55"/>
      <c r="D260" s="43"/>
      <c r="E260" s="43"/>
      <c r="F260" s="43"/>
      <c r="G260" s="43"/>
      <c r="H260" s="43"/>
      <c r="I260" s="56"/>
      <c r="J260" s="38"/>
      <c r="L260" s="41"/>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c r="EN260" s="38"/>
      <c r="EO260" s="38"/>
      <c r="EP260" s="38"/>
      <c r="EQ260" s="38"/>
      <c r="ER260" s="38"/>
      <c r="ES260" s="38"/>
      <c r="ET260" s="38"/>
      <c r="EU260" s="38"/>
      <c r="EV260" s="38"/>
      <c r="EW260" s="38"/>
      <c r="EX260" s="38"/>
      <c r="EY260" s="38"/>
      <c r="EZ260" s="38"/>
    </row>
    <row r="261" spans="1:156" ht="20.100000000000001" customHeight="1" x14ac:dyDescent="0.25">
      <c r="A261" s="43"/>
      <c r="B261" s="54"/>
      <c r="C261" s="55"/>
      <c r="D261" s="43"/>
      <c r="E261" s="43"/>
      <c r="F261" s="43"/>
      <c r="G261" s="43"/>
      <c r="H261" s="43"/>
      <c r="I261" s="56"/>
      <c r="J261" s="38"/>
      <c r="L261" s="41"/>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c r="EF261" s="38"/>
      <c r="EG261" s="38"/>
      <c r="EH261" s="38"/>
      <c r="EI261" s="38"/>
      <c r="EJ261" s="38"/>
      <c r="EK261" s="38"/>
      <c r="EL261" s="38"/>
      <c r="EM261" s="38"/>
      <c r="EN261" s="38"/>
      <c r="EO261" s="38"/>
      <c r="EP261" s="38"/>
      <c r="EQ261" s="38"/>
      <c r="ER261" s="38"/>
      <c r="ES261" s="38"/>
      <c r="ET261" s="38"/>
      <c r="EU261" s="38"/>
      <c r="EV261" s="38"/>
      <c r="EW261" s="38"/>
      <c r="EX261" s="38"/>
      <c r="EY261" s="38"/>
      <c r="EZ261" s="38"/>
    </row>
    <row r="262" spans="1:156" ht="20.100000000000001" customHeight="1" x14ac:dyDescent="0.25">
      <c r="A262" s="43"/>
      <c r="B262" s="54"/>
      <c r="C262" s="55"/>
      <c r="D262" s="43"/>
      <c r="E262" s="43"/>
      <c r="F262" s="43"/>
      <c r="G262" s="43"/>
      <c r="H262" s="43"/>
      <c r="I262" s="56"/>
      <c r="J262" s="38"/>
      <c r="L262" s="41"/>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c r="EF262" s="38"/>
      <c r="EG262" s="38"/>
      <c r="EH262" s="38"/>
      <c r="EI262" s="38"/>
      <c r="EJ262" s="38"/>
      <c r="EK262" s="38"/>
      <c r="EL262" s="38"/>
      <c r="EM262" s="38"/>
      <c r="EN262" s="38"/>
      <c r="EO262" s="38"/>
      <c r="EP262" s="38"/>
      <c r="EQ262" s="38"/>
      <c r="ER262" s="38"/>
      <c r="ES262" s="38"/>
      <c r="ET262" s="38"/>
      <c r="EU262" s="38"/>
      <c r="EV262" s="38"/>
      <c r="EW262" s="38"/>
      <c r="EX262" s="38"/>
      <c r="EY262" s="38"/>
      <c r="EZ262" s="38"/>
    </row>
    <row r="263" spans="1:156" ht="20.100000000000001" customHeight="1" x14ac:dyDescent="0.25">
      <c r="A263" s="43"/>
      <c r="B263" s="54"/>
      <c r="C263" s="55"/>
      <c r="D263" s="43"/>
      <c r="E263" s="43"/>
      <c r="F263" s="43"/>
      <c r="G263" s="43"/>
      <c r="H263" s="43"/>
      <c r="I263" s="56"/>
      <c r="J263" s="38"/>
      <c r="L263" s="41"/>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c r="EF263" s="38"/>
      <c r="EG263" s="38"/>
      <c r="EH263" s="38"/>
      <c r="EI263" s="38"/>
      <c r="EJ263" s="38"/>
      <c r="EK263" s="38"/>
      <c r="EL263" s="38"/>
      <c r="EM263" s="38"/>
      <c r="EN263" s="38"/>
      <c r="EO263" s="38"/>
      <c r="EP263" s="38"/>
      <c r="EQ263" s="38"/>
      <c r="ER263" s="38"/>
      <c r="ES263" s="38"/>
      <c r="ET263" s="38"/>
      <c r="EU263" s="38"/>
      <c r="EV263" s="38"/>
      <c r="EW263" s="38"/>
      <c r="EX263" s="38"/>
      <c r="EY263" s="38"/>
      <c r="EZ263" s="38"/>
    </row>
    <row r="264" spans="1:156" ht="20.100000000000001" customHeight="1" x14ac:dyDescent="0.25">
      <c r="A264" s="43"/>
      <c r="B264" s="54"/>
      <c r="C264" s="55"/>
      <c r="D264" s="43"/>
      <c r="E264" s="43"/>
      <c r="F264" s="43"/>
      <c r="G264" s="43"/>
      <c r="H264" s="43"/>
      <c r="I264" s="56"/>
      <c r="J264" s="38"/>
      <c r="L264" s="41"/>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c r="EA264" s="38"/>
      <c r="EB264" s="38"/>
      <c r="EC264" s="38"/>
      <c r="ED264" s="38"/>
      <c r="EE264" s="38"/>
      <c r="EF264" s="38"/>
      <c r="EG264" s="38"/>
      <c r="EH264" s="38"/>
      <c r="EI264" s="38"/>
      <c r="EJ264" s="38"/>
      <c r="EK264" s="38"/>
      <c r="EL264" s="38"/>
      <c r="EM264" s="38"/>
      <c r="EN264" s="38"/>
      <c r="EO264" s="38"/>
      <c r="EP264" s="38"/>
      <c r="EQ264" s="38"/>
      <c r="ER264" s="38"/>
      <c r="ES264" s="38"/>
      <c r="ET264" s="38"/>
      <c r="EU264" s="38"/>
      <c r="EV264" s="38"/>
      <c r="EW264" s="38"/>
      <c r="EX264" s="38"/>
      <c r="EY264" s="38"/>
      <c r="EZ264" s="38"/>
    </row>
    <row r="265" spans="1:156" ht="20.100000000000001" customHeight="1" x14ac:dyDescent="0.25">
      <c r="A265" s="43"/>
      <c r="B265" s="54"/>
      <c r="C265" s="55"/>
      <c r="D265" s="43"/>
      <c r="E265" s="43"/>
      <c r="F265" s="43"/>
      <c r="G265" s="43"/>
      <c r="H265" s="43"/>
      <c r="I265" s="56"/>
      <c r="J265" s="38"/>
      <c r="L265" s="41"/>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c r="EA265" s="38"/>
      <c r="EB265" s="38"/>
      <c r="EC265" s="38"/>
      <c r="ED265" s="38"/>
      <c r="EE265" s="38"/>
      <c r="EF265" s="38"/>
      <c r="EG265" s="38"/>
      <c r="EH265" s="38"/>
      <c r="EI265" s="38"/>
      <c r="EJ265" s="38"/>
      <c r="EK265" s="38"/>
      <c r="EL265" s="38"/>
      <c r="EM265" s="38"/>
      <c r="EN265" s="38"/>
      <c r="EO265" s="38"/>
      <c r="EP265" s="38"/>
      <c r="EQ265" s="38"/>
      <c r="ER265" s="38"/>
      <c r="ES265" s="38"/>
      <c r="ET265" s="38"/>
      <c r="EU265" s="38"/>
      <c r="EV265" s="38"/>
      <c r="EW265" s="38"/>
      <c r="EX265" s="38"/>
      <c r="EY265" s="38"/>
      <c r="EZ265" s="38"/>
    </row>
    <row r="266" spans="1:156" ht="20.100000000000001" customHeight="1" x14ac:dyDescent="0.25">
      <c r="A266" s="43"/>
      <c r="B266" s="54"/>
      <c r="C266" s="55"/>
      <c r="D266" s="43"/>
      <c r="E266" s="43"/>
      <c r="F266" s="43"/>
      <c r="G266" s="43"/>
      <c r="H266" s="43"/>
      <c r="I266" s="56"/>
      <c r="J266" s="38"/>
      <c r="L266" s="41"/>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c r="EF266" s="38"/>
      <c r="EG266" s="38"/>
      <c r="EH266" s="38"/>
      <c r="EI266" s="38"/>
      <c r="EJ266" s="38"/>
      <c r="EK266" s="38"/>
      <c r="EL266" s="38"/>
      <c r="EM266" s="38"/>
      <c r="EN266" s="38"/>
      <c r="EO266" s="38"/>
      <c r="EP266" s="38"/>
      <c r="EQ266" s="38"/>
      <c r="ER266" s="38"/>
      <c r="ES266" s="38"/>
      <c r="ET266" s="38"/>
      <c r="EU266" s="38"/>
      <c r="EV266" s="38"/>
      <c r="EW266" s="38"/>
      <c r="EX266" s="38"/>
      <c r="EY266" s="38"/>
      <c r="EZ266" s="38"/>
    </row>
    <row r="267" spans="1:156" ht="20.100000000000001" customHeight="1" x14ac:dyDescent="0.25">
      <c r="A267" s="43"/>
      <c r="B267" s="54"/>
      <c r="C267" s="55"/>
      <c r="D267" s="43"/>
      <c r="E267" s="43"/>
      <c r="F267" s="43"/>
      <c r="G267" s="43"/>
      <c r="H267" s="43"/>
      <c r="I267" s="56"/>
      <c r="J267" s="38"/>
      <c r="L267" s="41"/>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c r="EA267" s="38"/>
      <c r="EB267" s="38"/>
      <c r="EC267" s="38"/>
      <c r="ED267" s="38"/>
      <c r="EE267" s="38"/>
      <c r="EF267" s="38"/>
      <c r="EG267" s="38"/>
      <c r="EH267" s="38"/>
      <c r="EI267" s="38"/>
      <c r="EJ267" s="38"/>
      <c r="EK267" s="38"/>
      <c r="EL267" s="38"/>
      <c r="EM267" s="38"/>
      <c r="EN267" s="38"/>
      <c r="EO267" s="38"/>
      <c r="EP267" s="38"/>
      <c r="EQ267" s="38"/>
      <c r="ER267" s="38"/>
      <c r="ES267" s="38"/>
      <c r="ET267" s="38"/>
      <c r="EU267" s="38"/>
      <c r="EV267" s="38"/>
      <c r="EW267" s="38"/>
      <c r="EX267" s="38"/>
      <c r="EY267" s="38"/>
      <c r="EZ267" s="38"/>
    </row>
    <row r="268" spans="1:156" ht="20.100000000000001" customHeight="1" x14ac:dyDescent="0.25">
      <c r="A268" s="43"/>
      <c r="B268" s="54"/>
      <c r="C268" s="55"/>
      <c r="D268" s="43"/>
      <c r="E268" s="43"/>
      <c r="F268" s="43"/>
      <c r="G268" s="43"/>
      <c r="H268" s="43"/>
      <c r="I268" s="56"/>
      <c r="J268" s="38"/>
      <c r="L268" s="41"/>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c r="EF268" s="38"/>
      <c r="EG268" s="38"/>
      <c r="EH268" s="38"/>
      <c r="EI268" s="38"/>
      <c r="EJ268" s="38"/>
      <c r="EK268" s="38"/>
      <c r="EL268" s="38"/>
      <c r="EM268" s="38"/>
      <c r="EN268" s="38"/>
      <c r="EO268" s="38"/>
      <c r="EP268" s="38"/>
      <c r="EQ268" s="38"/>
      <c r="ER268" s="38"/>
      <c r="ES268" s="38"/>
      <c r="ET268" s="38"/>
      <c r="EU268" s="38"/>
      <c r="EV268" s="38"/>
      <c r="EW268" s="38"/>
      <c r="EX268" s="38"/>
      <c r="EY268" s="38"/>
      <c r="EZ268" s="38"/>
    </row>
    <row r="269" spans="1:156" ht="20.100000000000001" customHeight="1" x14ac:dyDescent="0.25">
      <c r="A269" s="43"/>
      <c r="B269" s="54"/>
      <c r="C269" s="55"/>
      <c r="D269" s="43"/>
      <c r="E269" s="43"/>
      <c r="F269" s="43"/>
      <c r="G269" s="43"/>
      <c r="H269" s="43"/>
      <c r="I269" s="56"/>
      <c r="J269" s="38"/>
      <c r="L269" s="41"/>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row>
    <row r="270" spans="1:156" ht="20.100000000000001" customHeight="1" x14ac:dyDescent="0.25">
      <c r="A270" s="43"/>
      <c r="B270" s="54"/>
      <c r="C270" s="55"/>
      <c r="D270" s="43"/>
      <c r="E270" s="43"/>
      <c r="F270" s="43"/>
      <c r="G270" s="43"/>
      <c r="H270" s="43"/>
      <c r="I270" s="56"/>
      <c r="J270" s="38"/>
      <c r="L270" s="41"/>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c r="EN270" s="38"/>
      <c r="EO270" s="38"/>
      <c r="EP270" s="38"/>
      <c r="EQ270" s="38"/>
      <c r="ER270" s="38"/>
      <c r="ES270" s="38"/>
      <c r="ET270" s="38"/>
      <c r="EU270" s="38"/>
      <c r="EV270" s="38"/>
      <c r="EW270" s="38"/>
      <c r="EX270" s="38"/>
      <c r="EY270" s="38"/>
      <c r="EZ270" s="38"/>
    </row>
    <row r="271" spans="1:156" ht="20.100000000000001" customHeight="1" x14ac:dyDescent="0.25">
      <c r="A271" s="43"/>
      <c r="B271" s="54"/>
      <c r="C271" s="55"/>
      <c r="D271" s="43"/>
      <c r="E271" s="43"/>
      <c r="F271" s="43"/>
      <c r="G271" s="43"/>
      <c r="H271" s="43"/>
      <c r="I271" s="56"/>
      <c r="J271" s="38"/>
      <c r="L271" s="41"/>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c r="EL271" s="38"/>
      <c r="EM271" s="38"/>
      <c r="EN271" s="38"/>
      <c r="EO271" s="38"/>
      <c r="EP271" s="38"/>
      <c r="EQ271" s="38"/>
      <c r="ER271" s="38"/>
      <c r="ES271" s="38"/>
      <c r="ET271" s="38"/>
      <c r="EU271" s="38"/>
      <c r="EV271" s="38"/>
      <c r="EW271" s="38"/>
      <c r="EX271" s="38"/>
      <c r="EY271" s="38"/>
      <c r="EZ271" s="38"/>
    </row>
    <row r="272" spans="1:156" ht="20.100000000000001" customHeight="1" x14ac:dyDescent="0.25">
      <c r="A272" s="43"/>
      <c r="B272" s="54"/>
      <c r="C272" s="55"/>
      <c r="D272" s="43"/>
      <c r="E272" s="43"/>
      <c r="F272" s="43"/>
      <c r="G272" s="43"/>
      <c r="H272" s="43"/>
      <c r="I272" s="56"/>
      <c r="J272" s="38"/>
      <c r="L272" s="41"/>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c r="EA272" s="38"/>
      <c r="EB272" s="38"/>
      <c r="EC272" s="38"/>
      <c r="ED272" s="38"/>
      <c r="EE272" s="38"/>
      <c r="EF272" s="38"/>
      <c r="EG272" s="38"/>
      <c r="EH272" s="38"/>
      <c r="EI272" s="38"/>
      <c r="EJ272" s="38"/>
      <c r="EK272" s="38"/>
      <c r="EL272" s="38"/>
      <c r="EM272" s="38"/>
      <c r="EN272" s="38"/>
      <c r="EO272" s="38"/>
      <c r="EP272" s="38"/>
      <c r="EQ272" s="38"/>
      <c r="ER272" s="38"/>
      <c r="ES272" s="38"/>
      <c r="ET272" s="38"/>
      <c r="EU272" s="38"/>
      <c r="EV272" s="38"/>
      <c r="EW272" s="38"/>
      <c r="EX272" s="38"/>
      <c r="EY272" s="38"/>
      <c r="EZ272" s="38"/>
    </row>
    <row r="273" spans="1:156" ht="20.100000000000001" customHeight="1" x14ac:dyDescent="0.25">
      <c r="A273" s="43"/>
      <c r="B273" s="54"/>
      <c r="C273" s="55"/>
      <c r="D273" s="43"/>
      <c r="E273" s="43"/>
      <c r="F273" s="43"/>
      <c r="G273" s="43"/>
      <c r="H273" s="43"/>
      <c r="I273" s="56"/>
      <c r="J273" s="38"/>
      <c r="L273" s="41"/>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c r="EF273" s="38"/>
      <c r="EG273" s="38"/>
      <c r="EH273" s="38"/>
      <c r="EI273" s="38"/>
      <c r="EJ273" s="38"/>
      <c r="EK273" s="38"/>
      <c r="EL273" s="38"/>
      <c r="EM273" s="38"/>
      <c r="EN273" s="38"/>
      <c r="EO273" s="38"/>
      <c r="EP273" s="38"/>
      <c r="EQ273" s="38"/>
      <c r="ER273" s="38"/>
      <c r="ES273" s="38"/>
      <c r="ET273" s="38"/>
      <c r="EU273" s="38"/>
      <c r="EV273" s="38"/>
      <c r="EW273" s="38"/>
      <c r="EX273" s="38"/>
      <c r="EY273" s="38"/>
      <c r="EZ273" s="38"/>
    </row>
    <row r="274" spans="1:156" ht="20.100000000000001" customHeight="1" x14ac:dyDescent="0.25">
      <c r="A274" s="43"/>
      <c r="B274" s="54"/>
      <c r="C274" s="55"/>
      <c r="D274" s="43"/>
      <c r="E274" s="43"/>
      <c r="F274" s="43"/>
      <c r="G274" s="43"/>
      <c r="H274" s="43"/>
      <c r="I274" s="56"/>
      <c r="J274" s="38"/>
      <c r="L274" s="41"/>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38"/>
      <c r="EF274" s="38"/>
      <c r="EG274" s="38"/>
      <c r="EH274" s="38"/>
      <c r="EI274" s="38"/>
      <c r="EJ274" s="38"/>
      <c r="EK274" s="38"/>
      <c r="EL274" s="38"/>
      <c r="EM274" s="38"/>
      <c r="EN274" s="38"/>
      <c r="EO274" s="38"/>
      <c r="EP274" s="38"/>
      <c r="EQ274" s="38"/>
      <c r="ER274" s="38"/>
      <c r="ES274" s="38"/>
      <c r="ET274" s="38"/>
      <c r="EU274" s="38"/>
      <c r="EV274" s="38"/>
      <c r="EW274" s="38"/>
      <c r="EX274" s="38"/>
      <c r="EY274" s="38"/>
      <c r="EZ274" s="38"/>
    </row>
    <row r="275" spans="1:156" ht="20.100000000000001" customHeight="1" x14ac:dyDescent="0.25">
      <c r="A275" s="43"/>
      <c r="B275" s="54"/>
      <c r="C275" s="55"/>
      <c r="D275" s="43"/>
      <c r="E275" s="43"/>
      <c r="F275" s="43"/>
      <c r="G275" s="43"/>
      <c r="H275" s="43"/>
      <c r="I275" s="56"/>
      <c r="J275" s="38"/>
      <c r="L275" s="41"/>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c r="EL275" s="38"/>
      <c r="EM275" s="38"/>
      <c r="EN275" s="38"/>
      <c r="EO275" s="38"/>
      <c r="EP275" s="38"/>
      <c r="EQ275" s="38"/>
      <c r="ER275" s="38"/>
      <c r="ES275" s="38"/>
      <c r="ET275" s="38"/>
      <c r="EU275" s="38"/>
      <c r="EV275" s="38"/>
      <c r="EW275" s="38"/>
      <c r="EX275" s="38"/>
      <c r="EY275" s="38"/>
      <c r="EZ275" s="38"/>
    </row>
    <row r="276" spans="1:156" ht="20.100000000000001" customHeight="1" x14ac:dyDescent="0.25">
      <c r="A276" s="43"/>
      <c r="B276" s="54"/>
      <c r="C276" s="55"/>
      <c r="D276" s="43"/>
      <c r="E276" s="43"/>
      <c r="F276" s="43"/>
      <c r="G276" s="43"/>
      <c r="H276" s="43"/>
      <c r="I276" s="56"/>
      <c r="J276" s="38"/>
      <c r="L276" s="41"/>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c r="EF276" s="38"/>
      <c r="EG276" s="38"/>
      <c r="EH276" s="38"/>
      <c r="EI276" s="38"/>
      <c r="EJ276" s="38"/>
      <c r="EK276" s="38"/>
      <c r="EL276" s="38"/>
      <c r="EM276" s="38"/>
      <c r="EN276" s="38"/>
      <c r="EO276" s="38"/>
      <c r="EP276" s="38"/>
      <c r="EQ276" s="38"/>
      <c r="ER276" s="38"/>
      <c r="ES276" s="38"/>
      <c r="ET276" s="38"/>
      <c r="EU276" s="38"/>
      <c r="EV276" s="38"/>
      <c r="EW276" s="38"/>
      <c r="EX276" s="38"/>
      <c r="EY276" s="38"/>
      <c r="EZ276" s="38"/>
    </row>
    <row r="277" spans="1:156" ht="20.100000000000001" customHeight="1" x14ac:dyDescent="0.25">
      <c r="A277" s="43"/>
      <c r="B277" s="54"/>
      <c r="C277" s="55"/>
      <c r="D277" s="43"/>
      <c r="E277" s="43"/>
      <c r="F277" s="43"/>
      <c r="G277" s="43"/>
      <c r="H277" s="43"/>
      <c r="I277" s="56"/>
      <c r="J277" s="38"/>
      <c r="L277" s="41"/>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c r="EL277" s="38"/>
      <c r="EM277" s="38"/>
      <c r="EN277" s="38"/>
      <c r="EO277" s="38"/>
      <c r="EP277" s="38"/>
      <c r="EQ277" s="38"/>
      <c r="ER277" s="38"/>
      <c r="ES277" s="38"/>
      <c r="ET277" s="38"/>
      <c r="EU277" s="38"/>
      <c r="EV277" s="38"/>
      <c r="EW277" s="38"/>
      <c r="EX277" s="38"/>
      <c r="EY277" s="38"/>
      <c r="EZ277" s="38"/>
    </row>
    <row r="278" spans="1:156" ht="20.100000000000001" customHeight="1" x14ac:dyDescent="0.25">
      <c r="A278" s="43"/>
      <c r="B278" s="54"/>
      <c r="C278" s="55"/>
      <c r="D278" s="43"/>
      <c r="E278" s="43"/>
      <c r="F278" s="43"/>
      <c r="G278" s="43"/>
      <c r="H278" s="43"/>
      <c r="I278" s="56"/>
      <c r="J278" s="38"/>
      <c r="L278" s="41"/>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c r="EL278" s="38"/>
      <c r="EM278" s="38"/>
      <c r="EN278" s="38"/>
      <c r="EO278" s="38"/>
      <c r="EP278" s="38"/>
      <c r="EQ278" s="38"/>
      <c r="ER278" s="38"/>
      <c r="ES278" s="38"/>
      <c r="ET278" s="38"/>
      <c r="EU278" s="38"/>
      <c r="EV278" s="38"/>
      <c r="EW278" s="38"/>
      <c r="EX278" s="38"/>
      <c r="EY278" s="38"/>
      <c r="EZ278" s="38"/>
    </row>
    <row r="279" spans="1:156" ht="20.100000000000001" customHeight="1" x14ac:dyDescent="0.25">
      <c r="A279" s="43"/>
      <c r="B279" s="54"/>
      <c r="C279" s="55"/>
      <c r="D279" s="43"/>
      <c r="E279" s="43"/>
      <c r="F279" s="43"/>
      <c r="G279" s="43"/>
      <c r="H279" s="43"/>
      <c r="I279" s="56"/>
      <c r="J279" s="38"/>
      <c r="L279" s="41"/>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c r="EL279" s="38"/>
      <c r="EM279" s="38"/>
      <c r="EN279" s="38"/>
      <c r="EO279" s="38"/>
      <c r="EP279" s="38"/>
      <c r="EQ279" s="38"/>
      <c r="ER279" s="38"/>
      <c r="ES279" s="38"/>
      <c r="ET279" s="38"/>
      <c r="EU279" s="38"/>
      <c r="EV279" s="38"/>
      <c r="EW279" s="38"/>
      <c r="EX279" s="38"/>
      <c r="EY279" s="38"/>
      <c r="EZ279" s="38"/>
    </row>
    <row r="280" spans="1:156" ht="20.100000000000001" customHeight="1" x14ac:dyDescent="0.25">
      <c r="A280" s="43"/>
      <c r="B280" s="54"/>
      <c r="C280" s="55"/>
      <c r="D280" s="43"/>
      <c r="E280" s="43"/>
      <c r="F280" s="43"/>
      <c r="G280" s="43"/>
      <c r="H280" s="43"/>
      <c r="I280" s="56"/>
      <c r="J280" s="38"/>
      <c r="L280" s="41"/>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c r="EL280" s="38"/>
      <c r="EM280" s="38"/>
      <c r="EN280" s="38"/>
      <c r="EO280" s="38"/>
      <c r="EP280" s="38"/>
      <c r="EQ280" s="38"/>
      <c r="ER280" s="38"/>
      <c r="ES280" s="38"/>
      <c r="ET280" s="38"/>
      <c r="EU280" s="38"/>
      <c r="EV280" s="38"/>
      <c r="EW280" s="38"/>
      <c r="EX280" s="38"/>
      <c r="EY280" s="38"/>
      <c r="EZ280" s="38"/>
    </row>
    <row r="281" spans="1:156" ht="20.100000000000001" customHeight="1" x14ac:dyDescent="0.25">
      <c r="A281" s="43"/>
      <c r="B281" s="54"/>
      <c r="C281" s="55"/>
      <c r="D281" s="43"/>
      <c r="E281" s="43"/>
      <c r="F281" s="43"/>
      <c r="G281" s="43"/>
      <c r="H281" s="43"/>
      <c r="I281" s="56"/>
      <c r="J281" s="38"/>
      <c r="L281" s="41"/>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c r="EN281" s="38"/>
      <c r="EO281" s="38"/>
      <c r="EP281" s="38"/>
      <c r="EQ281" s="38"/>
      <c r="ER281" s="38"/>
      <c r="ES281" s="38"/>
      <c r="ET281" s="38"/>
      <c r="EU281" s="38"/>
      <c r="EV281" s="38"/>
      <c r="EW281" s="38"/>
      <c r="EX281" s="38"/>
      <c r="EY281" s="38"/>
      <c r="EZ281" s="38"/>
    </row>
    <row r="282" spans="1:156" ht="20.100000000000001" customHeight="1" x14ac:dyDescent="0.25">
      <c r="A282" s="43"/>
      <c r="B282" s="54"/>
      <c r="C282" s="55"/>
      <c r="D282" s="43"/>
      <c r="E282" s="43"/>
      <c r="F282" s="43"/>
      <c r="G282" s="43"/>
      <c r="H282" s="43"/>
      <c r="I282" s="56"/>
      <c r="J282" s="38"/>
      <c r="L282" s="41"/>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c r="EF282" s="38"/>
      <c r="EG282" s="38"/>
      <c r="EH282" s="38"/>
      <c r="EI282" s="38"/>
      <c r="EJ282" s="38"/>
      <c r="EK282" s="38"/>
      <c r="EL282" s="38"/>
      <c r="EM282" s="38"/>
      <c r="EN282" s="38"/>
      <c r="EO282" s="38"/>
      <c r="EP282" s="38"/>
      <c r="EQ282" s="38"/>
      <c r="ER282" s="38"/>
      <c r="ES282" s="38"/>
      <c r="ET282" s="38"/>
      <c r="EU282" s="38"/>
      <c r="EV282" s="38"/>
      <c r="EW282" s="38"/>
      <c r="EX282" s="38"/>
      <c r="EY282" s="38"/>
      <c r="EZ282" s="38"/>
    </row>
    <row r="283" spans="1:156" ht="20.100000000000001" customHeight="1" x14ac:dyDescent="0.25">
      <c r="A283" s="43"/>
      <c r="B283" s="54"/>
      <c r="C283" s="55"/>
      <c r="D283" s="43"/>
      <c r="E283" s="43"/>
      <c r="F283" s="43"/>
      <c r="G283" s="43"/>
      <c r="H283" s="43"/>
      <c r="I283" s="56"/>
      <c r="J283" s="38"/>
      <c r="L283" s="41"/>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c r="EN283" s="38"/>
      <c r="EO283" s="38"/>
      <c r="EP283" s="38"/>
      <c r="EQ283" s="38"/>
      <c r="ER283" s="38"/>
      <c r="ES283" s="38"/>
      <c r="ET283" s="38"/>
      <c r="EU283" s="38"/>
      <c r="EV283" s="38"/>
      <c r="EW283" s="38"/>
      <c r="EX283" s="38"/>
      <c r="EY283" s="38"/>
      <c r="EZ283" s="38"/>
    </row>
    <row r="284" spans="1:156" ht="20.100000000000001" customHeight="1" x14ac:dyDescent="0.25">
      <c r="A284" s="43"/>
      <c r="B284" s="54"/>
      <c r="C284" s="55"/>
      <c r="D284" s="43"/>
      <c r="E284" s="43"/>
      <c r="F284" s="43"/>
      <c r="G284" s="43"/>
      <c r="H284" s="43"/>
      <c r="I284" s="56"/>
      <c r="J284" s="38"/>
      <c r="L284" s="41"/>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c r="EA284" s="38"/>
      <c r="EB284" s="38"/>
      <c r="EC284" s="38"/>
      <c r="ED284" s="38"/>
      <c r="EE284" s="38"/>
      <c r="EF284" s="38"/>
      <c r="EG284" s="38"/>
      <c r="EH284" s="38"/>
      <c r="EI284" s="38"/>
      <c r="EJ284" s="38"/>
      <c r="EK284" s="38"/>
      <c r="EL284" s="38"/>
      <c r="EM284" s="38"/>
      <c r="EN284" s="38"/>
      <c r="EO284" s="38"/>
      <c r="EP284" s="38"/>
      <c r="EQ284" s="38"/>
      <c r="ER284" s="38"/>
      <c r="ES284" s="38"/>
      <c r="ET284" s="38"/>
      <c r="EU284" s="38"/>
      <c r="EV284" s="38"/>
      <c r="EW284" s="38"/>
      <c r="EX284" s="38"/>
      <c r="EY284" s="38"/>
      <c r="EZ284" s="38"/>
    </row>
    <row r="285" spans="1:156" ht="20.100000000000001" customHeight="1" x14ac:dyDescent="0.25">
      <c r="A285" s="43"/>
      <c r="B285" s="54"/>
      <c r="C285" s="55"/>
      <c r="D285" s="43"/>
      <c r="E285" s="43"/>
      <c r="F285" s="43"/>
      <c r="G285" s="43"/>
      <c r="H285" s="43"/>
      <c r="I285" s="56"/>
      <c r="J285" s="38"/>
      <c r="L285" s="41"/>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c r="EA285" s="38"/>
      <c r="EB285" s="38"/>
      <c r="EC285" s="38"/>
      <c r="ED285" s="38"/>
      <c r="EE285" s="38"/>
      <c r="EF285" s="38"/>
      <c r="EG285" s="38"/>
      <c r="EH285" s="38"/>
      <c r="EI285" s="38"/>
      <c r="EJ285" s="38"/>
      <c r="EK285" s="38"/>
      <c r="EL285" s="38"/>
      <c r="EM285" s="38"/>
      <c r="EN285" s="38"/>
      <c r="EO285" s="38"/>
      <c r="EP285" s="38"/>
      <c r="EQ285" s="38"/>
      <c r="ER285" s="38"/>
      <c r="ES285" s="38"/>
      <c r="ET285" s="38"/>
      <c r="EU285" s="38"/>
      <c r="EV285" s="38"/>
      <c r="EW285" s="38"/>
      <c r="EX285" s="38"/>
      <c r="EY285" s="38"/>
      <c r="EZ285" s="38"/>
    </row>
    <row r="286" spans="1:156" ht="20.100000000000001" customHeight="1" x14ac:dyDescent="0.25">
      <c r="A286" s="43"/>
      <c r="B286" s="54"/>
      <c r="C286" s="55"/>
      <c r="D286" s="43"/>
      <c r="E286" s="43"/>
      <c r="F286" s="43"/>
      <c r="G286" s="43"/>
      <c r="H286" s="43"/>
      <c r="I286" s="56"/>
      <c r="J286" s="38"/>
      <c r="L286" s="41"/>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c r="EA286" s="38"/>
      <c r="EB286" s="38"/>
      <c r="EC286" s="38"/>
      <c r="ED286" s="38"/>
      <c r="EE286" s="38"/>
      <c r="EF286" s="38"/>
      <c r="EG286" s="38"/>
      <c r="EH286" s="38"/>
      <c r="EI286" s="38"/>
      <c r="EJ286" s="38"/>
      <c r="EK286" s="38"/>
      <c r="EL286" s="38"/>
      <c r="EM286" s="38"/>
      <c r="EN286" s="38"/>
      <c r="EO286" s="38"/>
      <c r="EP286" s="38"/>
      <c r="EQ286" s="38"/>
      <c r="ER286" s="38"/>
      <c r="ES286" s="38"/>
      <c r="ET286" s="38"/>
      <c r="EU286" s="38"/>
      <c r="EV286" s="38"/>
      <c r="EW286" s="38"/>
      <c r="EX286" s="38"/>
      <c r="EY286" s="38"/>
      <c r="EZ286" s="38"/>
    </row>
    <row r="287" spans="1:156" ht="20.100000000000001" customHeight="1" x14ac:dyDescent="0.25">
      <c r="A287" s="43"/>
      <c r="B287" s="54"/>
      <c r="C287" s="55"/>
      <c r="D287" s="43"/>
      <c r="E287" s="43"/>
      <c r="F287" s="43"/>
      <c r="G287" s="43"/>
      <c r="H287" s="43"/>
      <c r="I287" s="56"/>
      <c r="J287" s="38"/>
      <c r="L287" s="41"/>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c r="EA287" s="38"/>
      <c r="EB287" s="38"/>
      <c r="EC287" s="38"/>
      <c r="ED287" s="38"/>
      <c r="EE287" s="38"/>
      <c r="EF287" s="38"/>
      <c r="EG287" s="38"/>
      <c r="EH287" s="38"/>
      <c r="EI287" s="38"/>
      <c r="EJ287" s="38"/>
      <c r="EK287" s="38"/>
      <c r="EL287" s="38"/>
      <c r="EM287" s="38"/>
      <c r="EN287" s="38"/>
      <c r="EO287" s="38"/>
      <c r="EP287" s="38"/>
      <c r="EQ287" s="38"/>
      <c r="ER287" s="38"/>
      <c r="ES287" s="38"/>
      <c r="ET287" s="38"/>
      <c r="EU287" s="38"/>
      <c r="EV287" s="38"/>
      <c r="EW287" s="38"/>
      <c r="EX287" s="38"/>
      <c r="EY287" s="38"/>
      <c r="EZ287" s="38"/>
    </row>
    <row r="288" spans="1:156" ht="20.100000000000001" customHeight="1" x14ac:dyDescent="0.25">
      <c r="A288" s="43"/>
      <c r="B288" s="54"/>
      <c r="C288" s="55"/>
      <c r="D288" s="43"/>
      <c r="E288" s="43"/>
      <c r="F288" s="43"/>
      <c r="G288" s="43"/>
      <c r="H288" s="43"/>
      <c r="I288" s="56"/>
      <c r="J288" s="38"/>
      <c r="L288" s="41"/>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c r="EA288" s="38"/>
      <c r="EB288" s="38"/>
      <c r="EC288" s="38"/>
      <c r="ED288" s="38"/>
      <c r="EE288" s="38"/>
      <c r="EF288" s="38"/>
      <c r="EG288" s="38"/>
      <c r="EH288" s="38"/>
      <c r="EI288" s="38"/>
      <c r="EJ288" s="38"/>
      <c r="EK288" s="38"/>
      <c r="EL288" s="38"/>
      <c r="EM288" s="38"/>
      <c r="EN288" s="38"/>
      <c r="EO288" s="38"/>
      <c r="EP288" s="38"/>
      <c r="EQ288" s="38"/>
      <c r="ER288" s="38"/>
      <c r="ES288" s="38"/>
      <c r="ET288" s="38"/>
      <c r="EU288" s="38"/>
      <c r="EV288" s="38"/>
      <c r="EW288" s="38"/>
      <c r="EX288" s="38"/>
      <c r="EY288" s="38"/>
      <c r="EZ288" s="38"/>
    </row>
    <row r="289" spans="1:156" ht="20.100000000000001" customHeight="1" x14ac:dyDescent="0.25">
      <c r="A289" s="43"/>
      <c r="B289" s="54"/>
      <c r="C289" s="55"/>
      <c r="D289" s="43"/>
      <c r="E289" s="43"/>
      <c r="F289" s="43"/>
      <c r="G289" s="43"/>
      <c r="H289" s="43"/>
      <c r="I289" s="56"/>
      <c r="J289" s="38"/>
      <c r="L289" s="41"/>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c r="EF289" s="38"/>
      <c r="EG289" s="38"/>
      <c r="EH289" s="38"/>
      <c r="EI289" s="38"/>
      <c r="EJ289" s="38"/>
      <c r="EK289" s="38"/>
      <c r="EL289" s="38"/>
      <c r="EM289" s="38"/>
      <c r="EN289" s="38"/>
      <c r="EO289" s="38"/>
      <c r="EP289" s="38"/>
      <c r="EQ289" s="38"/>
      <c r="ER289" s="38"/>
      <c r="ES289" s="38"/>
      <c r="ET289" s="38"/>
      <c r="EU289" s="38"/>
      <c r="EV289" s="38"/>
      <c r="EW289" s="38"/>
      <c r="EX289" s="38"/>
      <c r="EY289" s="38"/>
      <c r="EZ289" s="38"/>
    </row>
    <row r="290" spans="1:156" ht="20.100000000000001" customHeight="1" x14ac:dyDescent="0.25">
      <c r="A290" s="43"/>
      <c r="B290" s="54"/>
      <c r="C290" s="55"/>
      <c r="D290" s="43"/>
      <c r="E290" s="43"/>
      <c r="F290" s="43"/>
      <c r="G290" s="43"/>
      <c r="H290" s="43"/>
      <c r="I290" s="56"/>
      <c r="J290" s="38"/>
      <c r="L290" s="41"/>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c r="EF290" s="38"/>
      <c r="EG290" s="38"/>
      <c r="EH290" s="38"/>
      <c r="EI290" s="38"/>
      <c r="EJ290" s="38"/>
      <c r="EK290" s="38"/>
      <c r="EL290" s="38"/>
      <c r="EM290" s="38"/>
      <c r="EN290" s="38"/>
      <c r="EO290" s="38"/>
      <c r="EP290" s="38"/>
      <c r="EQ290" s="38"/>
      <c r="ER290" s="38"/>
      <c r="ES290" s="38"/>
      <c r="ET290" s="38"/>
      <c r="EU290" s="38"/>
      <c r="EV290" s="38"/>
      <c r="EW290" s="38"/>
      <c r="EX290" s="38"/>
      <c r="EY290" s="38"/>
      <c r="EZ290" s="38"/>
    </row>
    <row r="291" spans="1:156" ht="20.100000000000001" customHeight="1" x14ac:dyDescent="0.25">
      <c r="A291" s="43"/>
      <c r="B291" s="54"/>
      <c r="C291" s="55"/>
      <c r="D291" s="43"/>
      <c r="E291" s="43"/>
      <c r="F291" s="43"/>
      <c r="G291" s="43"/>
      <c r="H291" s="43"/>
      <c r="I291" s="56"/>
      <c r="J291" s="38"/>
      <c r="L291" s="41"/>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row>
    <row r="292" spans="1:156" ht="20.100000000000001" customHeight="1" x14ac:dyDescent="0.25">
      <c r="A292" s="43"/>
      <c r="B292" s="54"/>
      <c r="C292" s="55"/>
      <c r="D292" s="43"/>
      <c r="E292" s="43"/>
      <c r="F292" s="43"/>
      <c r="G292" s="43"/>
      <c r="H292" s="43"/>
      <c r="I292" s="56"/>
      <c r="J292" s="38"/>
      <c r="L292" s="41"/>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row>
    <row r="293" spans="1:156" ht="20.100000000000001" customHeight="1" x14ac:dyDescent="0.25">
      <c r="A293" s="43"/>
      <c r="B293" s="54"/>
      <c r="C293" s="55"/>
      <c r="D293" s="43"/>
      <c r="E293" s="43"/>
      <c r="F293" s="43"/>
      <c r="G293" s="43"/>
      <c r="H293" s="43"/>
      <c r="I293" s="56"/>
      <c r="J293" s="38"/>
      <c r="L293" s="41"/>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c r="EV293" s="38"/>
      <c r="EW293" s="38"/>
      <c r="EX293" s="38"/>
      <c r="EY293" s="38"/>
      <c r="EZ293" s="38"/>
    </row>
    <row r="294" spans="1:156" ht="20.100000000000001" customHeight="1" x14ac:dyDescent="0.25">
      <c r="A294" s="43"/>
      <c r="B294" s="54"/>
      <c r="C294" s="55"/>
      <c r="D294" s="43"/>
      <c r="E294" s="43"/>
      <c r="F294" s="43"/>
      <c r="G294" s="43"/>
      <c r="H294" s="43"/>
      <c r="I294" s="56"/>
      <c r="J294" s="38"/>
      <c r="L294" s="41"/>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row>
    <row r="295" spans="1:156" ht="20.100000000000001" customHeight="1" x14ac:dyDescent="0.25">
      <c r="A295" s="43"/>
      <c r="B295" s="54"/>
      <c r="C295" s="55"/>
      <c r="D295" s="43"/>
      <c r="E295" s="43"/>
      <c r="F295" s="43"/>
      <c r="G295" s="43"/>
      <c r="H295" s="43"/>
      <c r="I295" s="56"/>
      <c r="J295" s="38"/>
      <c r="L295" s="41"/>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row>
    <row r="296" spans="1:156" ht="20.100000000000001" customHeight="1" x14ac:dyDescent="0.25">
      <c r="A296" s="43"/>
      <c r="B296" s="54"/>
      <c r="C296" s="55"/>
      <c r="D296" s="43"/>
      <c r="E296" s="43"/>
      <c r="F296" s="43"/>
      <c r="G296" s="43"/>
      <c r="H296" s="43"/>
      <c r="I296" s="56"/>
      <c r="J296" s="38"/>
      <c r="L296" s="41"/>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row>
    <row r="297" spans="1:156" ht="20.100000000000001" customHeight="1" x14ac:dyDescent="0.25">
      <c r="A297" s="43"/>
      <c r="B297" s="54"/>
      <c r="C297" s="55"/>
      <c r="D297" s="43"/>
      <c r="E297" s="43"/>
      <c r="F297" s="43"/>
      <c r="G297" s="43"/>
      <c r="H297" s="43"/>
      <c r="I297" s="56"/>
      <c r="J297" s="38"/>
      <c r="L297" s="41"/>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row>
    <row r="298" spans="1:156" ht="20.100000000000001" customHeight="1" x14ac:dyDescent="0.25">
      <c r="A298" s="43"/>
      <c r="B298" s="54"/>
      <c r="C298" s="55"/>
      <c r="D298" s="43"/>
      <c r="E298" s="43"/>
      <c r="F298" s="43"/>
      <c r="G298" s="43"/>
      <c r="H298" s="43"/>
      <c r="I298" s="56"/>
      <c r="J298" s="38"/>
      <c r="L298" s="41"/>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c r="EF298" s="38"/>
      <c r="EG298" s="38"/>
      <c r="EH298" s="38"/>
      <c r="EI298" s="38"/>
      <c r="EJ298" s="38"/>
      <c r="EK298" s="38"/>
      <c r="EL298" s="38"/>
      <c r="EM298" s="38"/>
      <c r="EN298" s="38"/>
      <c r="EO298" s="38"/>
      <c r="EP298" s="38"/>
      <c r="EQ298" s="38"/>
      <c r="ER298" s="38"/>
      <c r="ES298" s="38"/>
      <c r="ET298" s="38"/>
      <c r="EU298" s="38"/>
      <c r="EV298" s="38"/>
      <c r="EW298" s="38"/>
      <c r="EX298" s="38"/>
      <c r="EY298" s="38"/>
      <c r="EZ298" s="38"/>
    </row>
    <row r="299" spans="1:156" ht="20.100000000000001" customHeight="1" x14ac:dyDescent="0.25">
      <c r="A299" s="43"/>
      <c r="B299" s="54"/>
      <c r="C299" s="55"/>
      <c r="D299" s="43"/>
      <c r="E299" s="43"/>
      <c r="F299" s="43"/>
      <c r="G299" s="43"/>
      <c r="H299" s="43"/>
      <c r="I299" s="56"/>
      <c r="J299" s="38"/>
      <c r="L299" s="41"/>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c r="EA299" s="38"/>
      <c r="EB299" s="38"/>
      <c r="EC299" s="38"/>
      <c r="ED299" s="38"/>
      <c r="EE299" s="38"/>
      <c r="EF299" s="38"/>
      <c r="EG299" s="38"/>
      <c r="EH299" s="38"/>
      <c r="EI299" s="38"/>
      <c r="EJ299" s="38"/>
      <c r="EK299" s="38"/>
      <c r="EL299" s="38"/>
      <c r="EM299" s="38"/>
      <c r="EN299" s="38"/>
      <c r="EO299" s="38"/>
      <c r="EP299" s="38"/>
      <c r="EQ299" s="38"/>
      <c r="ER299" s="38"/>
      <c r="ES299" s="38"/>
      <c r="ET299" s="38"/>
      <c r="EU299" s="38"/>
      <c r="EV299" s="38"/>
      <c r="EW299" s="38"/>
      <c r="EX299" s="38"/>
      <c r="EY299" s="38"/>
      <c r="EZ299" s="38"/>
    </row>
    <row r="300" spans="1:156" ht="20.100000000000001" customHeight="1" x14ac:dyDescent="0.25">
      <c r="A300" s="43"/>
      <c r="B300" s="54"/>
      <c r="C300" s="55"/>
      <c r="D300" s="43"/>
      <c r="E300" s="43"/>
      <c r="F300" s="43"/>
      <c r="G300" s="43"/>
      <c r="H300" s="43"/>
      <c r="I300" s="56"/>
      <c r="J300" s="38"/>
      <c r="L300" s="41"/>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c r="EA300" s="38"/>
      <c r="EB300" s="38"/>
      <c r="EC300" s="38"/>
      <c r="ED300" s="38"/>
      <c r="EE300" s="38"/>
      <c r="EF300" s="38"/>
      <c r="EG300" s="38"/>
      <c r="EH300" s="38"/>
      <c r="EI300" s="38"/>
      <c r="EJ300" s="38"/>
      <c r="EK300" s="38"/>
      <c r="EL300" s="38"/>
      <c r="EM300" s="38"/>
      <c r="EN300" s="38"/>
      <c r="EO300" s="38"/>
      <c r="EP300" s="38"/>
      <c r="EQ300" s="38"/>
      <c r="ER300" s="38"/>
      <c r="ES300" s="38"/>
      <c r="ET300" s="38"/>
      <c r="EU300" s="38"/>
      <c r="EV300" s="38"/>
      <c r="EW300" s="38"/>
      <c r="EX300" s="38"/>
      <c r="EY300" s="38"/>
      <c r="EZ300" s="38"/>
    </row>
    <row r="301" spans="1:156" ht="20.100000000000001" customHeight="1" x14ac:dyDescent="0.25">
      <c r="A301" s="43"/>
      <c r="B301" s="54"/>
      <c r="C301" s="55"/>
      <c r="D301" s="43"/>
      <c r="E301" s="43"/>
      <c r="F301" s="43"/>
      <c r="G301" s="43"/>
      <c r="H301" s="43"/>
      <c r="I301" s="56"/>
      <c r="J301" s="38"/>
      <c r="L301" s="41"/>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c r="EA301" s="38"/>
      <c r="EB301" s="38"/>
      <c r="EC301" s="38"/>
      <c r="ED301" s="38"/>
      <c r="EE301" s="38"/>
      <c r="EF301" s="38"/>
      <c r="EG301" s="38"/>
      <c r="EH301" s="38"/>
      <c r="EI301" s="38"/>
      <c r="EJ301" s="38"/>
      <c r="EK301" s="38"/>
      <c r="EL301" s="38"/>
      <c r="EM301" s="38"/>
      <c r="EN301" s="38"/>
      <c r="EO301" s="38"/>
      <c r="EP301" s="38"/>
      <c r="EQ301" s="38"/>
      <c r="ER301" s="38"/>
      <c r="ES301" s="38"/>
      <c r="ET301" s="38"/>
      <c r="EU301" s="38"/>
      <c r="EV301" s="38"/>
      <c r="EW301" s="38"/>
      <c r="EX301" s="38"/>
      <c r="EY301" s="38"/>
      <c r="EZ301" s="38"/>
    </row>
    <row r="302" spans="1:156" ht="20.100000000000001" customHeight="1" x14ac:dyDescent="0.25">
      <c r="A302" s="43"/>
      <c r="B302" s="54"/>
      <c r="C302" s="55"/>
      <c r="D302" s="43"/>
      <c r="E302" s="43"/>
      <c r="F302" s="43"/>
      <c r="G302" s="43"/>
      <c r="H302" s="43"/>
      <c r="I302" s="56"/>
      <c r="J302" s="38"/>
      <c r="L302" s="41"/>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c r="EF302" s="38"/>
      <c r="EG302" s="38"/>
      <c r="EH302" s="38"/>
      <c r="EI302" s="38"/>
      <c r="EJ302" s="38"/>
      <c r="EK302" s="38"/>
      <c r="EL302" s="38"/>
      <c r="EM302" s="38"/>
      <c r="EN302" s="38"/>
      <c r="EO302" s="38"/>
      <c r="EP302" s="38"/>
      <c r="EQ302" s="38"/>
      <c r="ER302" s="38"/>
      <c r="ES302" s="38"/>
      <c r="ET302" s="38"/>
      <c r="EU302" s="38"/>
      <c r="EV302" s="38"/>
      <c r="EW302" s="38"/>
      <c r="EX302" s="38"/>
      <c r="EY302" s="38"/>
      <c r="EZ302" s="38"/>
    </row>
    <row r="303" spans="1:156" ht="20.100000000000001" customHeight="1" x14ac:dyDescent="0.25">
      <c r="A303" s="43"/>
      <c r="B303" s="54"/>
      <c r="C303" s="55"/>
      <c r="D303" s="43"/>
      <c r="E303" s="43"/>
      <c r="F303" s="43"/>
      <c r="G303" s="43"/>
      <c r="H303" s="43"/>
      <c r="I303" s="56"/>
      <c r="J303" s="38"/>
      <c r="L303" s="41"/>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c r="EN303" s="38"/>
      <c r="EO303" s="38"/>
      <c r="EP303" s="38"/>
      <c r="EQ303" s="38"/>
      <c r="ER303" s="38"/>
      <c r="ES303" s="38"/>
      <c r="ET303" s="38"/>
      <c r="EU303" s="38"/>
      <c r="EV303" s="38"/>
      <c r="EW303" s="38"/>
      <c r="EX303" s="38"/>
      <c r="EY303" s="38"/>
      <c r="EZ303" s="38"/>
    </row>
    <row r="304" spans="1:156" ht="20.100000000000001" customHeight="1" x14ac:dyDescent="0.25">
      <c r="A304" s="43"/>
      <c r="B304" s="54"/>
      <c r="C304" s="55"/>
      <c r="D304" s="43"/>
      <c r="E304" s="43"/>
      <c r="F304" s="43"/>
      <c r="G304" s="43"/>
      <c r="H304" s="43"/>
      <c r="I304" s="56"/>
      <c r="J304" s="38"/>
      <c r="L304" s="41"/>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c r="EF304" s="38"/>
      <c r="EG304" s="38"/>
      <c r="EH304" s="38"/>
      <c r="EI304" s="38"/>
      <c r="EJ304" s="38"/>
      <c r="EK304" s="38"/>
      <c r="EL304" s="38"/>
      <c r="EM304" s="38"/>
      <c r="EN304" s="38"/>
      <c r="EO304" s="38"/>
      <c r="EP304" s="38"/>
      <c r="EQ304" s="38"/>
      <c r="ER304" s="38"/>
      <c r="ES304" s="38"/>
      <c r="ET304" s="38"/>
      <c r="EU304" s="38"/>
      <c r="EV304" s="38"/>
      <c r="EW304" s="38"/>
      <c r="EX304" s="38"/>
      <c r="EY304" s="38"/>
      <c r="EZ304" s="38"/>
    </row>
    <row r="305" spans="1:156" ht="20.100000000000001" customHeight="1" x14ac:dyDescent="0.25">
      <c r="A305" s="43"/>
      <c r="B305" s="54"/>
      <c r="C305" s="55"/>
      <c r="D305" s="43"/>
      <c r="E305" s="43"/>
      <c r="F305" s="43"/>
      <c r="G305" s="43"/>
      <c r="H305" s="43"/>
      <c r="I305" s="56"/>
      <c r="J305" s="38"/>
      <c r="L305" s="41"/>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c r="EF305" s="38"/>
      <c r="EG305" s="38"/>
      <c r="EH305" s="38"/>
      <c r="EI305" s="38"/>
      <c r="EJ305" s="38"/>
      <c r="EK305" s="38"/>
      <c r="EL305" s="38"/>
      <c r="EM305" s="38"/>
      <c r="EN305" s="38"/>
      <c r="EO305" s="38"/>
      <c r="EP305" s="38"/>
      <c r="EQ305" s="38"/>
      <c r="ER305" s="38"/>
      <c r="ES305" s="38"/>
      <c r="ET305" s="38"/>
      <c r="EU305" s="38"/>
      <c r="EV305" s="38"/>
      <c r="EW305" s="38"/>
      <c r="EX305" s="38"/>
      <c r="EY305" s="38"/>
      <c r="EZ305" s="38"/>
    </row>
    <row r="306" spans="1:156" ht="20.100000000000001" customHeight="1" x14ac:dyDescent="0.25">
      <c r="A306" s="43"/>
      <c r="B306" s="54"/>
      <c r="C306" s="55"/>
      <c r="D306" s="43"/>
      <c r="E306" s="43"/>
      <c r="F306" s="43"/>
      <c r="G306" s="43"/>
      <c r="H306" s="43"/>
      <c r="I306" s="56"/>
      <c r="J306" s="38"/>
      <c r="L306" s="41"/>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c r="EF306" s="38"/>
      <c r="EG306" s="38"/>
      <c r="EH306" s="38"/>
      <c r="EI306" s="38"/>
      <c r="EJ306" s="38"/>
      <c r="EK306" s="38"/>
      <c r="EL306" s="38"/>
      <c r="EM306" s="38"/>
      <c r="EN306" s="38"/>
      <c r="EO306" s="38"/>
      <c r="EP306" s="38"/>
      <c r="EQ306" s="38"/>
      <c r="ER306" s="38"/>
      <c r="ES306" s="38"/>
      <c r="ET306" s="38"/>
      <c r="EU306" s="38"/>
      <c r="EV306" s="38"/>
      <c r="EW306" s="38"/>
      <c r="EX306" s="38"/>
      <c r="EY306" s="38"/>
      <c r="EZ306" s="38"/>
    </row>
    <row r="307" spans="1:156" ht="20.100000000000001" customHeight="1" x14ac:dyDescent="0.25">
      <c r="A307" s="43"/>
      <c r="B307" s="54"/>
      <c r="C307" s="55"/>
      <c r="D307" s="43"/>
      <c r="E307" s="43"/>
      <c r="F307" s="43"/>
      <c r="G307" s="43"/>
      <c r="H307" s="43"/>
      <c r="I307" s="56"/>
      <c r="J307" s="38"/>
      <c r="L307" s="41"/>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c r="EF307" s="38"/>
      <c r="EG307" s="38"/>
      <c r="EH307" s="38"/>
      <c r="EI307" s="38"/>
      <c r="EJ307" s="38"/>
      <c r="EK307" s="38"/>
      <c r="EL307" s="38"/>
      <c r="EM307" s="38"/>
      <c r="EN307" s="38"/>
      <c r="EO307" s="38"/>
      <c r="EP307" s="38"/>
      <c r="EQ307" s="38"/>
      <c r="ER307" s="38"/>
      <c r="ES307" s="38"/>
      <c r="ET307" s="38"/>
      <c r="EU307" s="38"/>
      <c r="EV307" s="38"/>
      <c r="EW307" s="38"/>
      <c r="EX307" s="38"/>
      <c r="EY307" s="38"/>
      <c r="EZ307" s="38"/>
    </row>
    <row r="308" spans="1:156" ht="20.100000000000001" customHeight="1" x14ac:dyDescent="0.25">
      <c r="A308" s="43"/>
      <c r="B308" s="54"/>
      <c r="C308" s="55"/>
      <c r="D308" s="43"/>
      <c r="E308" s="43"/>
      <c r="F308" s="43"/>
      <c r="G308" s="43"/>
      <c r="H308" s="43"/>
      <c r="I308" s="56"/>
      <c r="J308" s="38"/>
      <c r="L308" s="41"/>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c r="EN308" s="38"/>
      <c r="EO308" s="38"/>
      <c r="EP308" s="38"/>
      <c r="EQ308" s="38"/>
      <c r="ER308" s="38"/>
      <c r="ES308" s="38"/>
      <c r="ET308" s="38"/>
      <c r="EU308" s="38"/>
      <c r="EV308" s="38"/>
      <c r="EW308" s="38"/>
      <c r="EX308" s="38"/>
      <c r="EY308" s="38"/>
      <c r="EZ308" s="38"/>
    </row>
    <row r="309" spans="1:156" ht="20.100000000000001" customHeight="1" x14ac:dyDescent="0.25">
      <c r="A309" s="43"/>
      <c r="B309" s="54"/>
      <c r="C309" s="55"/>
      <c r="D309" s="43"/>
      <c r="E309" s="43"/>
      <c r="F309" s="43"/>
      <c r="G309" s="43"/>
      <c r="H309" s="43"/>
      <c r="I309" s="56"/>
      <c r="J309" s="38"/>
      <c r="L309" s="41"/>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c r="EA309" s="38"/>
      <c r="EB309" s="38"/>
      <c r="EC309" s="38"/>
      <c r="ED309" s="38"/>
      <c r="EE309" s="38"/>
      <c r="EF309" s="38"/>
      <c r="EG309" s="38"/>
      <c r="EH309" s="38"/>
      <c r="EI309" s="38"/>
      <c r="EJ309" s="38"/>
      <c r="EK309" s="38"/>
      <c r="EL309" s="38"/>
      <c r="EM309" s="38"/>
      <c r="EN309" s="38"/>
      <c r="EO309" s="38"/>
      <c r="EP309" s="38"/>
      <c r="EQ309" s="38"/>
      <c r="ER309" s="38"/>
      <c r="ES309" s="38"/>
      <c r="ET309" s="38"/>
      <c r="EU309" s="38"/>
      <c r="EV309" s="38"/>
      <c r="EW309" s="38"/>
      <c r="EX309" s="38"/>
      <c r="EY309" s="38"/>
      <c r="EZ309" s="38"/>
    </row>
    <row r="310" spans="1:156" ht="20.100000000000001" customHeight="1" x14ac:dyDescent="0.25">
      <c r="A310" s="43"/>
      <c r="B310" s="54"/>
      <c r="C310" s="55"/>
      <c r="D310" s="43"/>
      <c r="E310" s="43"/>
      <c r="F310" s="43"/>
      <c r="G310" s="43"/>
      <c r="H310" s="43"/>
      <c r="I310" s="56"/>
      <c r="J310" s="38"/>
      <c r="L310" s="41"/>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c r="EA310" s="38"/>
      <c r="EB310" s="38"/>
      <c r="EC310" s="38"/>
      <c r="ED310" s="38"/>
      <c r="EE310" s="38"/>
      <c r="EF310" s="38"/>
      <c r="EG310" s="38"/>
      <c r="EH310" s="38"/>
      <c r="EI310" s="38"/>
      <c r="EJ310" s="38"/>
      <c r="EK310" s="38"/>
      <c r="EL310" s="38"/>
      <c r="EM310" s="38"/>
      <c r="EN310" s="38"/>
      <c r="EO310" s="38"/>
      <c r="EP310" s="38"/>
      <c r="EQ310" s="38"/>
      <c r="ER310" s="38"/>
      <c r="ES310" s="38"/>
      <c r="ET310" s="38"/>
      <c r="EU310" s="38"/>
      <c r="EV310" s="38"/>
      <c r="EW310" s="38"/>
      <c r="EX310" s="38"/>
      <c r="EY310" s="38"/>
      <c r="EZ310" s="38"/>
    </row>
    <row r="311" spans="1:156" ht="20.100000000000001" customHeight="1" x14ac:dyDescent="0.25">
      <c r="A311" s="43"/>
      <c r="B311" s="54"/>
      <c r="C311" s="55"/>
      <c r="D311" s="43"/>
      <c r="E311" s="43"/>
      <c r="F311" s="43"/>
      <c r="G311" s="43"/>
      <c r="H311" s="43"/>
      <c r="I311" s="56"/>
      <c r="J311" s="38"/>
      <c r="L311" s="41"/>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c r="EA311" s="38"/>
      <c r="EB311" s="38"/>
      <c r="EC311" s="38"/>
      <c r="ED311" s="38"/>
      <c r="EE311" s="38"/>
      <c r="EF311" s="38"/>
      <c r="EG311" s="38"/>
      <c r="EH311" s="38"/>
      <c r="EI311" s="38"/>
      <c r="EJ311" s="38"/>
      <c r="EK311" s="38"/>
      <c r="EL311" s="38"/>
      <c r="EM311" s="38"/>
      <c r="EN311" s="38"/>
      <c r="EO311" s="38"/>
      <c r="EP311" s="38"/>
      <c r="EQ311" s="38"/>
      <c r="ER311" s="38"/>
      <c r="ES311" s="38"/>
      <c r="ET311" s="38"/>
      <c r="EU311" s="38"/>
      <c r="EV311" s="38"/>
      <c r="EW311" s="38"/>
      <c r="EX311" s="38"/>
      <c r="EY311" s="38"/>
      <c r="EZ311" s="38"/>
    </row>
    <row r="312" spans="1:156" ht="20.100000000000001" customHeight="1" x14ac:dyDescent="0.25">
      <c r="A312" s="43"/>
      <c r="B312" s="54"/>
      <c r="C312" s="55"/>
      <c r="D312" s="43"/>
      <c r="E312" s="43"/>
      <c r="F312" s="43"/>
      <c r="G312" s="43"/>
      <c r="H312" s="43"/>
      <c r="I312" s="56"/>
      <c r="J312" s="38"/>
      <c r="L312" s="41"/>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c r="EA312" s="38"/>
      <c r="EB312" s="38"/>
      <c r="EC312" s="38"/>
      <c r="ED312" s="38"/>
      <c r="EE312" s="38"/>
      <c r="EF312" s="38"/>
      <c r="EG312" s="38"/>
      <c r="EH312" s="38"/>
      <c r="EI312" s="38"/>
      <c r="EJ312" s="38"/>
      <c r="EK312" s="38"/>
      <c r="EL312" s="38"/>
      <c r="EM312" s="38"/>
      <c r="EN312" s="38"/>
      <c r="EO312" s="38"/>
      <c r="EP312" s="38"/>
      <c r="EQ312" s="38"/>
      <c r="ER312" s="38"/>
      <c r="ES312" s="38"/>
      <c r="ET312" s="38"/>
      <c r="EU312" s="38"/>
      <c r="EV312" s="38"/>
      <c r="EW312" s="38"/>
      <c r="EX312" s="38"/>
      <c r="EY312" s="38"/>
      <c r="EZ312" s="38"/>
    </row>
    <row r="313" spans="1:156" ht="20.100000000000001" customHeight="1" x14ac:dyDescent="0.25">
      <c r="A313" s="43"/>
      <c r="B313" s="54"/>
      <c r="C313" s="55"/>
      <c r="D313" s="43"/>
      <c r="E313" s="43"/>
      <c r="F313" s="43"/>
      <c r="G313" s="43"/>
      <c r="H313" s="43"/>
      <c r="I313" s="56"/>
      <c r="J313" s="38"/>
      <c r="L313" s="41"/>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c r="EV313" s="38"/>
      <c r="EW313" s="38"/>
      <c r="EX313" s="38"/>
      <c r="EY313" s="38"/>
      <c r="EZ313" s="38"/>
    </row>
    <row r="314" spans="1:156" ht="20.100000000000001" customHeight="1" x14ac:dyDescent="0.25">
      <c r="A314" s="43"/>
      <c r="B314" s="54"/>
      <c r="C314" s="55"/>
      <c r="D314" s="43"/>
      <c r="E314" s="43"/>
      <c r="F314" s="43"/>
      <c r="G314" s="43"/>
      <c r="H314" s="43"/>
      <c r="I314" s="56"/>
      <c r="J314" s="38"/>
      <c r="L314" s="41"/>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c r="EF314" s="38"/>
      <c r="EG314" s="38"/>
      <c r="EH314" s="38"/>
      <c r="EI314" s="38"/>
      <c r="EJ314" s="38"/>
      <c r="EK314" s="38"/>
      <c r="EL314" s="38"/>
      <c r="EM314" s="38"/>
      <c r="EN314" s="38"/>
      <c r="EO314" s="38"/>
      <c r="EP314" s="38"/>
      <c r="EQ314" s="38"/>
      <c r="ER314" s="38"/>
      <c r="ES314" s="38"/>
      <c r="ET314" s="38"/>
      <c r="EU314" s="38"/>
      <c r="EV314" s="38"/>
      <c r="EW314" s="38"/>
      <c r="EX314" s="38"/>
      <c r="EY314" s="38"/>
      <c r="EZ314" s="38"/>
    </row>
    <row r="315" spans="1:156" ht="20.100000000000001" customHeight="1" x14ac:dyDescent="0.25">
      <c r="A315" s="43"/>
      <c r="B315" s="54"/>
      <c r="C315" s="55"/>
      <c r="D315" s="43"/>
      <c r="E315" s="43"/>
      <c r="F315" s="43"/>
      <c r="G315" s="43"/>
      <c r="H315" s="43"/>
      <c r="I315" s="56"/>
      <c r="J315" s="38"/>
      <c r="L315" s="41"/>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c r="EF315" s="38"/>
      <c r="EG315" s="38"/>
      <c r="EH315" s="38"/>
      <c r="EI315" s="38"/>
      <c r="EJ315" s="38"/>
      <c r="EK315" s="38"/>
      <c r="EL315" s="38"/>
      <c r="EM315" s="38"/>
      <c r="EN315" s="38"/>
      <c r="EO315" s="38"/>
      <c r="EP315" s="38"/>
      <c r="EQ315" s="38"/>
      <c r="ER315" s="38"/>
      <c r="ES315" s="38"/>
      <c r="ET315" s="38"/>
      <c r="EU315" s="38"/>
      <c r="EV315" s="38"/>
      <c r="EW315" s="38"/>
      <c r="EX315" s="38"/>
      <c r="EY315" s="38"/>
      <c r="EZ315" s="38"/>
    </row>
    <row r="316" spans="1:156" ht="20.100000000000001" customHeight="1" x14ac:dyDescent="0.25">
      <c r="A316" s="43"/>
      <c r="B316" s="54"/>
      <c r="C316" s="55"/>
      <c r="D316" s="43"/>
      <c r="E316" s="43"/>
      <c r="F316" s="43"/>
      <c r="G316" s="43"/>
      <c r="H316" s="43"/>
      <c r="I316" s="56"/>
      <c r="J316" s="38"/>
      <c r="L316" s="41"/>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c r="EF316" s="38"/>
      <c r="EG316" s="38"/>
      <c r="EH316" s="38"/>
      <c r="EI316" s="38"/>
      <c r="EJ316" s="38"/>
      <c r="EK316" s="38"/>
      <c r="EL316" s="38"/>
      <c r="EM316" s="38"/>
      <c r="EN316" s="38"/>
      <c r="EO316" s="38"/>
      <c r="EP316" s="38"/>
      <c r="EQ316" s="38"/>
      <c r="ER316" s="38"/>
      <c r="ES316" s="38"/>
      <c r="ET316" s="38"/>
      <c r="EU316" s="38"/>
      <c r="EV316" s="38"/>
      <c r="EW316" s="38"/>
      <c r="EX316" s="38"/>
      <c r="EY316" s="38"/>
      <c r="EZ316" s="38"/>
    </row>
    <row r="317" spans="1:156" ht="20.100000000000001" customHeight="1" x14ac:dyDescent="0.25">
      <c r="A317" s="43"/>
      <c r="B317" s="54"/>
      <c r="C317" s="55"/>
      <c r="D317" s="43"/>
      <c r="E317" s="43"/>
      <c r="F317" s="43"/>
      <c r="G317" s="43"/>
      <c r="H317" s="43"/>
      <c r="I317" s="56"/>
      <c r="J317" s="38"/>
      <c r="L317" s="41"/>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c r="EL317" s="38"/>
      <c r="EM317" s="38"/>
      <c r="EN317" s="38"/>
      <c r="EO317" s="38"/>
      <c r="EP317" s="38"/>
      <c r="EQ317" s="38"/>
      <c r="ER317" s="38"/>
      <c r="ES317" s="38"/>
      <c r="ET317" s="38"/>
      <c r="EU317" s="38"/>
      <c r="EV317" s="38"/>
      <c r="EW317" s="38"/>
      <c r="EX317" s="38"/>
      <c r="EY317" s="38"/>
      <c r="EZ317" s="38"/>
    </row>
    <row r="318" spans="1:156" ht="20.100000000000001" customHeight="1" x14ac:dyDescent="0.25">
      <c r="A318" s="43"/>
      <c r="B318" s="54"/>
      <c r="C318" s="55"/>
      <c r="D318" s="43"/>
      <c r="E318" s="43"/>
      <c r="F318" s="43"/>
      <c r="G318" s="43"/>
      <c r="H318" s="43"/>
      <c r="I318" s="56"/>
      <c r="J318" s="38"/>
      <c r="L318" s="41"/>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c r="EF318" s="38"/>
      <c r="EG318" s="38"/>
      <c r="EH318" s="38"/>
      <c r="EI318" s="38"/>
      <c r="EJ318" s="38"/>
      <c r="EK318" s="38"/>
      <c r="EL318" s="38"/>
      <c r="EM318" s="38"/>
      <c r="EN318" s="38"/>
      <c r="EO318" s="38"/>
      <c r="EP318" s="38"/>
      <c r="EQ318" s="38"/>
      <c r="ER318" s="38"/>
      <c r="ES318" s="38"/>
      <c r="ET318" s="38"/>
      <c r="EU318" s="38"/>
      <c r="EV318" s="38"/>
      <c r="EW318" s="38"/>
      <c r="EX318" s="38"/>
      <c r="EY318" s="38"/>
      <c r="EZ318" s="38"/>
    </row>
    <row r="319" spans="1:156" ht="20.100000000000001" customHeight="1" x14ac:dyDescent="0.25">
      <c r="A319" s="43"/>
      <c r="B319" s="54"/>
      <c r="C319" s="55"/>
      <c r="D319" s="43"/>
      <c r="E319" s="43"/>
      <c r="F319" s="43"/>
      <c r="G319" s="43"/>
      <c r="H319" s="43"/>
      <c r="I319" s="56"/>
      <c r="J319" s="38"/>
      <c r="L319" s="41"/>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c r="EL319" s="38"/>
      <c r="EM319" s="38"/>
      <c r="EN319" s="38"/>
      <c r="EO319" s="38"/>
      <c r="EP319" s="38"/>
      <c r="EQ319" s="38"/>
      <c r="ER319" s="38"/>
      <c r="ES319" s="38"/>
      <c r="ET319" s="38"/>
      <c r="EU319" s="38"/>
      <c r="EV319" s="38"/>
      <c r="EW319" s="38"/>
      <c r="EX319" s="38"/>
      <c r="EY319" s="38"/>
      <c r="EZ319" s="38"/>
    </row>
    <row r="320" spans="1:156" ht="20.100000000000001" customHeight="1" x14ac:dyDescent="0.25">
      <c r="A320" s="43"/>
      <c r="B320" s="54"/>
      <c r="C320" s="55"/>
      <c r="D320" s="43"/>
      <c r="E320" s="43"/>
      <c r="F320" s="43"/>
      <c r="G320" s="43"/>
      <c r="H320" s="43"/>
      <c r="I320" s="56"/>
      <c r="J320" s="38"/>
      <c r="L320" s="41"/>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c r="EN320" s="38"/>
      <c r="EO320" s="38"/>
      <c r="EP320" s="38"/>
      <c r="EQ320" s="38"/>
      <c r="ER320" s="38"/>
      <c r="ES320" s="38"/>
      <c r="ET320" s="38"/>
      <c r="EU320" s="38"/>
      <c r="EV320" s="38"/>
      <c r="EW320" s="38"/>
      <c r="EX320" s="38"/>
      <c r="EY320" s="38"/>
      <c r="EZ320" s="38"/>
    </row>
    <row r="321" spans="1:156" ht="20.100000000000001" customHeight="1" x14ac:dyDescent="0.25">
      <c r="A321" s="43"/>
      <c r="B321" s="54"/>
      <c r="C321" s="55"/>
      <c r="D321" s="43"/>
      <c r="E321" s="43"/>
      <c r="F321" s="43"/>
      <c r="G321" s="43"/>
      <c r="H321" s="43"/>
      <c r="I321" s="56"/>
      <c r="J321" s="38"/>
      <c r="L321" s="41"/>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c r="EN321" s="38"/>
      <c r="EO321" s="38"/>
      <c r="EP321" s="38"/>
      <c r="EQ321" s="38"/>
      <c r="ER321" s="38"/>
      <c r="ES321" s="38"/>
      <c r="ET321" s="38"/>
      <c r="EU321" s="38"/>
      <c r="EV321" s="38"/>
      <c r="EW321" s="38"/>
      <c r="EX321" s="38"/>
      <c r="EY321" s="38"/>
      <c r="EZ321" s="38"/>
    </row>
    <row r="322" spans="1:156" ht="20.100000000000001" customHeight="1" x14ac:dyDescent="0.25">
      <c r="A322" s="43"/>
      <c r="B322" s="54"/>
      <c r="C322" s="55"/>
      <c r="D322" s="43"/>
      <c r="E322" s="43"/>
      <c r="F322" s="43"/>
      <c r="G322" s="43"/>
      <c r="H322" s="43"/>
      <c r="I322" s="56"/>
      <c r="J322" s="38"/>
      <c r="L322" s="41"/>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c r="EN322" s="38"/>
      <c r="EO322" s="38"/>
      <c r="EP322" s="38"/>
      <c r="EQ322" s="38"/>
      <c r="ER322" s="38"/>
      <c r="ES322" s="38"/>
      <c r="ET322" s="38"/>
      <c r="EU322" s="38"/>
      <c r="EV322" s="38"/>
      <c r="EW322" s="38"/>
      <c r="EX322" s="38"/>
      <c r="EY322" s="38"/>
      <c r="EZ322" s="38"/>
    </row>
    <row r="323" spans="1:156" ht="20.100000000000001" customHeight="1" x14ac:dyDescent="0.25">
      <c r="A323" s="43"/>
      <c r="B323" s="54"/>
      <c r="C323" s="55"/>
      <c r="D323" s="43"/>
      <c r="E323" s="43"/>
      <c r="F323" s="43"/>
      <c r="G323" s="43"/>
      <c r="H323" s="43"/>
      <c r="I323" s="56"/>
      <c r="J323" s="38"/>
      <c r="L323" s="41"/>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c r="EN323" s="38"/>
      <c r="EO323" s="38"/>
      <c r="EP323" s="38"/>
      <c r="EQ323" s="38"/>
      <c r="ER323" s="38"/>
      <c r="ES323" s="38"/>
      <c r="ET323" s="38"/>
      <c r="EU323" s="38"/>
      <c r="EV323" s="38"/>
      <c r="EW323" s="38"/>
      <c r="EX323" s="38"/>
      <c r="EY323" s="38"/>
      <c r="EZ323" s="38"/>
    </row>
    <row r="324" spans="1:156" ht="20.100000000000001" customHeight="1" x14ac:dyDescent="0.25">
      <c r="A324" s="43"/>
      <c r="B324" s="54"/>
      <c r="C324" s="55"/>
      <c r="D324" s="43"/>
      <c r="E324" s="43"/>
      <c r="F324" s="43"/>
      <c r="G324" s="43"/>
      <c r="H324" s="43"/>
      <c r="I324" s="56"/>
      <c r="J324" s="38"/>
      <c r="L324" s="41"/>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c r="EF324" s="38"/>
      <c r="EG324" s="38"/>
      <c r="EH324" s="38"/>
      <c r="EI324" s="38"/>
      <c r="EJ324" s="38"/>
      <c r="EK324" s="38"/>
      <c r="EL324" s="38"/>
      <c r="EM324" s="38"/>
      <c r="EN324" s="38"/>
      <c r="EO324" s="38"/>
      <c r="EP324" s="38"/>
      <c r="EQ324" s="38"/>
      <c r="ER324" s="38"/>
      <c r="ES324" s="38"/>
      <c r="ET324" s="38"/>
      <c r="EU324" s="38"/>
      <c r="EV324" s="38"/>
      <c r="EW324" s="38"/>
      <c r="EX324" s="38"/>
      <c r="EY324" s="38"/>
      <c r="EZ324" s="38"/>
    </row>
    <row r="325" spans="1:156" ht="20.100000000000001" customHeight="1" x14ac:dyDescent="0.25">
      <c r="A325" s="43"/>
      <c r="B325" s="54"/>
      <c r="C325" s="55"/>
      <c r="D325" s="43"/>
      <c r="E325" s="43"/>
      <c r="F325" s="43"/>
      <c r="G325" s="43"/>
      <c r="H325" s="43"/>
      <c r="I325" s="56"/>
      <c r="J325" s="38"/>
      <c r="L325" s="41"/>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c r="EN325" s="38"/>
      <c r="EO325" s="38"/>
      <c r="EP325" s="38"/>
      <c r="EQ325" s="38"/>
      <c r="ER325" s="38"/>
      <c r="ES325" s="38"/>
      <c r="ET325" s="38"/>
      <c r="EU325" s="38"/>
      <c r="EV325" s="38"/>
      <c r="EW325" s="38"/>
      <c r="EX325" s="38"/>
      <c r="EY325" s="38"/>
      <c r="EZ325" s="38"/>
    </row>
    <row r="326" spans="1:156" ht="20.100000000000001" customHeight="1" x14ac:dyDescent="0.25">
      <c r="A326" s="43"/>
      <c r="B326" s="54"/>
      <c r="C326" s="55"/>
      <c r="D326" s="43"/>
      <c r="E326" s="43"/>
      <c r="F326" s="43"/>
      <c r="G326" s="43"/>
      <c r="H326" s="43"/>
      <c r="I326" s="56"/>
      <c r="J326" s="38"/>
      <c r="L326" s="41"/>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c r="EF326" s="38"/>
      <c r="EG326" s="38"/>
      <c r="EH326" s="38"/>
      <c r="EI326" s="38"/>
      <c r="EJ326" s="38"/>
      <c r="EK326" s="38"/>
      <c r="EL326" s="38"/>
      <c r="EM326" s="38"/>
      <c r="EN326" s="38"/>
      <c r="EO326" s="38"/>
      <c r="EP326" s="38"/>
      <c r="EQ326" s="38"/>
      <c r="ER326" s="38"/>
      <c r="ES326" s="38"/>
      <c r="ET326" s="38"/>
      <c r="EU326" s="38"/>
      <c r="EV326" s="38"/>
      <c r="EW326" s="38"/>
      <c r="EX326" s="38"/>
      <c r="EY326" s="38"/>
      <c r="EZ326" s="38"/>
    </row>
    <row r="327" spans="1:156" ht="20.100000000000001" customHeight="1" x14ac:dyDescent="0.25">
      <c r="A327" s="43"/>
      <c r="B327" s="54"/>
      <c r="C327" s="55"/>
      <c r="D327" s="43"/>
      <c r="E327" s="43"/>
      <c r="F327" s="43"/>
      <c r="G327" s="43"/>
      <c r="H327" s="43"/>
      <c r="I327" s="56"/>
      <c r="J327" s="38"/>
      <c r="L327" s="41"/>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c r="EN327" s="38"/>
      <c r="EO327" s="38"/>
      <c r="EP327" s="38"/>
      <c r="EQ327" s="38"/>
      <c r="ER327" s="38"/>
      <c r="ES327" s="38"/>
      <c r="ET327" s="38"/>
      <c r="EU327" s="38"/>
      <c r="EV327" s="38"/>
      <c r="EW327" s="38"/>
      <c r="EX327" s="38"/>
      <c r="EY327" s="38"/>
      <c r="EZ327" s="38"/>
    </row>
    <row r="328" spans="1:156" ht="20.100000000000001" customHeight="1" x14ac:dyDescent="0.25">
      <c r="A328" s="43"/>
      <c r="B328" s="54"/>
      <c r="C328" s="55"/>
      <c r="D328" s="43"/>
      <c r="E328" s="43"/>
      <c r="F328" s="43"/>
      <c r="G328" s="43"/>
      <c r="H328" s="43"/>
      <c r="I328" s="56"/>
      <c r="J328" s="38"/>
      <c r="L328" s="41"/>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c r="EL328" s="38"/>
      <c r="EM328" s="38"/>
      <c r="EN328" s="38"/>
      <c r="EO328" s="38"/>
      <c r="EP328" s="38"/>
      <c r="EQ328" s="38"/>
      <c r="ER328" s="38"/>
      <c r="ES328" s="38"/>
      <c r="ET328" s="38"/>
      <c r="EU328" s="38"/>
      <c r="EV328" s="38"/>
      <c r="EW328" s="38"/>
      <c r="EX328" s="38"/>
      <c r="EY328" s="38"/>
      <c r="EZ328" s="38"/>
    </row>
    <row r="329" spans="1:156" ht="20.100000000000001" customHeight="1" x14ac:dyDescent="0.25">
      <c r="A329" s="43"/>
      <c r="B329" s="54"/>
      <c r="C329" s="55"/>
      <c r="D329" s="43"/>
      <c r="E329" s="43"/>
      <c r="F329" s="43"/>
      <c r="G329" s="43"/>
      <c r="H329" s="43"/>
      <c r="I329" s="56"/>
      <c r="J329" s="38"/>
      <c r="L329" s="41"/>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c r="EL329" s="38"/>
      <c r="EM329" s="38"/>
      <c r="EN329" s="38"/>
      <c r="EO329" s="38"/>
      <c r="EP329" s="38"/>
      <c r="EQ329" s="38"/>
      <c r="ER329" s="38"/>
      <c r="ES329" s="38"/>
      <c r="ET329" s="38"/>
      <c r="EU329" s="38"/>
      <c r="EV329" s="38"/>
      <c r="EW329" s="38"/>
      <c r="EX329" s="38"/>
      <c r="EY329" s="38"/>
      <c r="EZ329" s="38"/>
    </row>
    <row r="330" spans="1:156" ht="20.100000000000001" customHeight="1" x14ac:dyDescent="0.25">
      <c r="A330" s="43"/>
      <c r="B330" s="54"/>
      <c r="C330" s="55"/>
      <c r="D330" s="43"/>
      <c r="E330" s="43"/>
      <c r="F330" s="43"/>
      <c r="G330" s="43"/>
      <c r="H330" s="43"/>
      <c r="I330" s="56"/>
      <c r="J330" s="38"/>
      <c r="L330" s="41"/>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c r="EF330" s="38"/>
      <c r="EG330" s="38"/>
      <c r="EH330" s="38"/>
      <c r="EI330" s="38"/>
      <c r="EJ330" s="38"/>
      <c r="EK330" s="38"/>
      <c r="EL330" s="38"/>
      <c r="EM330" s="38"/>
      <c r="EN330" s="38"/>
      <c r="EO330" s="38"/>
      <c r="EP330" s="38"/>
      <c r="EQ330" s="38"/>
      <c r="ER330" s="38"/>
      <c r="ES330" s="38"/>
      <c r="ET330" s="38"/>
      <c r="EU330" s="38"/>
      <c r="EV330" s="38"/>
      <c r="EW330" s="38"/>
      <c r="EX330" s="38"/>
      <c r="EY330" s="38"/>
      <c r="EZ330" s="38"/>
    </row>
    <row r="331" spans="1:156" ht="20.100000000000001" customHeight="1" x14ac:dyDescent="0.25">
      <c r="A331" s="43"/>
      <c r="B331" s="54"/>
      <c r="C331" s="55"/>
      <c r="D331" s="43"/>
      <c r="E331" s="43"/>
      <c r="F331" s="43"/>
      <c r="G331" s="43"/>
      <c r="H331" s="43"/>
      <c r="I331" s="56"/>
      <c r="J331" s="38"/>
      <c r="L331" s="41"/>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c r="EL331" s="38"/>
      <c r="EM331" s="38"/>
      <c r="EN331" s="38"/>
      <c r="EO331" s="38"/>
      <c r="EP331" s="38"/>
      <c r="EQ331" s="38"/>
      <c r="ER331" s="38"/>
      <c r="ES331" s="38"/>
      <c r="ET331" s="38"/>
      <c r="EU331" s="38"/>
      <c r="EV331" s="38"/>
      <c r="EW331" s="38"/>
      <c r="EX331" s="38"/>
      <c r="EY331" s="38"/>
      <c r="EZ331" s="38"/>
    </row>
    <row r="332" spans="1:156" ht="20.100000000000001" customHeight="1" x14ac:dyDescent="0.25">
      <c r="A332" s="43"/>
      <c r="B332" s="54"/>
      <c r="C332" s="55"/>
      <c r="D332" s="43"/>
      <c r="E332" s="43"/>
      <c r="F332" s="43"/>
      <c r="G332" s="43"/>
      <c r="H332" s="43"/>
      <c r="I332" s="56"/>
      <c r="J332" s="38"/>
      <c r="L332" s="41"/>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c r="EL332" s="38"/>
      <c r="EM332" s="38"/>
      <c r="EN332" s="38"/>
      <c r="EO332" s="38"/>
      <c r="EP332" s="38"/>
      <c r="EQ332" s="38"/>
      <c r="ER332" s="38"/>
      <c r="ES332" s="38"/>
      <c r="ET332" s="38"/>
      <c r="EU332" s="38"/>
      <c r="EV332" s="38"/>
      <c r="EW332" s="38"/>
      <c r="EX332" s="38"/>
      <c r="EY332" s="38"/>
      <c r="EZ332" s="38"/>
    </row>
    <row r="333" spans="1:156" ht="20.100000000000001" customHeight="1" x14ac:dyDescent="0.25">
      <c r="A333" s="43"/>
      <c r="B333" s="54"/>
      <c r="C333" s="55"/>
      <c r="D333" s="43"/>
      <c r="E333" s="43"/>
      <c r="F333" s="43"/>
      <c r="G333" s="43"/>
      <c r="H333" s="43"/>
      <c r="I333" s="56"/>
      <c r="J333" s="38"/>
      <c r="L333" s="41"/>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c r="EN333" s="38"/>
      <c r="EO333" s="38"/>
      <c r="EP333" s="38"/>
      <c r="EQ333" s="38"/>
      <c r="ER333" s="38"/>
      <c r="ES333" s="38"/>
      <c r="ET333" s="38"/>
      <c r="EU333" s="38"/>
      <c r="EV333" s="38"/>
      <c r="EW333" s="38"/>
      <c r="EX333" s="38"/>
      <c r="EY333" s="38"/>
      <c r="EZ333" s="38"/>
    </row>
    <row r="334" spans="1:156" ht="20.100000000000001" customHeight="1" x14ac:dyDescent="0.25">
      <c r="A334" s="43"/>
      <c r="B334" s="54"/>
      <c r="C334" s="55"/>
      <c r="D334" s="43"/>
      <c r="E334" s="43"/>
      <c r="F334" s="43"/>
      <c r="G334" s="43"/>
      <c r="H334" s="43"/>
      <c r="I334" s="56"/>
      <c r="J334" s="38"/>
      <c r="L334" s="41"/>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c r="EL334" s="38"/>
      <c r="EM334" s="38"/>
      <c r="EN334" s="38"/>
      <c r="EO334" s="38"/>
      <c r="EP334" s="38"/>
      <c r="EQ334" s="38"/>
      <c r="ER334" s="38"/>
      <c r="ES334" s="38"/>
      <c r="ET334" s="38"/>
      <c r="EU334" s="38"/>
      <c r="EV334" s="38"/>
      <c r="EW334" s="38"/>
      <c r="EX334" s="38"/>
      <c r="EY334" s="38"/>
      <c r="EZ334" s="38"/>
    </row>
    <row r="335" spans="1:156" ht="20.100000000000001" customHeight="1" x14ac:dyDescent="0.25">
      <c r="A335" s="43"/>
      <c r="B335" s="54"/>
      <c r="C335" s="55"/>
      <c r="D335" s="43"/>
      <c r="E335" s="43"/>
      <c r="F335" s="43"/>
      <c r="G335" s="43"/>
      <c r="H335" s="43"/>
      <c r="I335" s="56"/>
      <c r="J335" s="38"/>
      <c r="L335" s="41"/>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c r="EF335" s="38"/>
      <c r="EG335" s="38"/>
      <c r="EH335" s="38"/>
      <c r="EI335" s="38"/>
      <c r="EJ335" s="38"/>
      <c r="EK335" s="38"/>
      <c r="EL335" s="38"/>
      <c r="EM335" s="38"/>
      <c r="EN335" s="38"/>
      <c r="EO335" s="38"/>
      <c r="EP335" s="38"/>
      <c r="EQ335" s="38"/>
      <c r="ER335" s="38"/>
      <c r="ES335" s="38"/>
      <c r="ET335" s="38"/>
      <c r="EU335" s="38"/>
      <c r="EV335" s="38"/>
      <c r="EW335" s="38"/>
      <c r="EX335" s="38"/>
      <c r="EY335" s="38"/>
      <c r="EZ335" s="38"/>
    </row>
    <row r="336" spans="1:156" ht="20.100000000000001" customHeight="1" x14ac:dyDescent="0.25">
      <c r="A336" s="43"/>
      <c r="B336" s="54"/>
      <c r="C336" s="55"/>
      <c r="D336" s="43"/>
      <c r="E336" s="43"/>
      <c r="F336" s="43"/>
      <c r="G336" s="43"/>
      <c r="H336" s="43"/>
      <c r="I336" s="56"/>
      <c r="J336" s="38"/>
      <c r="L336" s="41"/>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c r="EF336" s="38"/>
      <c r="EG336" s="38"/>
      <c r="EH336" s="38"/>
      <c r="EI336" s="38"/>
      <c r="EJ336" s="38"/>
      <c r="EK336" s="38"/>
      <c r="EL336" s="38"/>
      <c r="EM336" s="38"/>
      <c r="EN336" s="38"/>
      <c r="EO336" s="38"/>
      <c r="EP336" s="38"/>
      <c r="EQ336" s="38"/>
      <c r="ER336" s="38"/>
      <c r="ES336" s="38"/>
      <c r="ET336" s="38"/>
      <c r="EU336" s="38"/>
      <c r="EV336" s="38"/>
      <c r="EW336" s="38"/>
      <c r="EX336" s="38"/>
      <c r="EY336" s="38"/>
      <c r="EZ336" s="38"/>
    </row>
    <row r="337" spans="1:156" ht="20.100000000000001" customHeight="1" x14ac:dyDescent="0.25">
      <c r="A337" s="43"/>
      <c r="B337" s="54"/>
      <c r="C337" s="55"/>
      <c r="D337" s="43"/>
      <c r="E337" s="43"/>
      <c r="F337" s="43"/>
      <c r="G337" s="43"/>
      <c r="H337" s="43"/>
      <c r="I337" s="56"/>
      <c r="J337" s="38"/>
      <c r="L337" s="41"/>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c r="EF337" s="38"/>
      <c r="EG337" s="38"/>
      <c r="EH337" s="38"/>
      <c r="EI337" s="38"/>
      <c r="EJ337" s="38"/>
      <c r="EK337" s="38"/>
      <c r="EL337" s="38"/>
      <c r="EM337" s="38"/>
      <c r="EN337" s="38"/>
      <c r="EO337" s="38"/>
      <c r="EP337" s="38"/>
      <c r="EQ337" s="38"/>
      <c r="ER337" s="38"/>
      <c r="ES337" s="38"/>
      <c r="ET337" s="38"/>
      <c r="EU337" s="38"/>
      <c r="EV337" s="38"/>
      <c r="EW337" s="38"/>
      <c r="EX337" s="38"/>
      <c r="EY337" s="38"/>
      <c r="EZ337" s="38"/>
    </row>
    <row r="338" spans="1:156" ht="20.100000000000001" customHeight="1" x14ac:dyDescent="0.25">
      <c r="A338" s="43"/>
      <c r="B338" s="54"/>
      <c r="C338" s="55"/>
      <c r="D338" s="43"/>
      <c r="E338" s="43"/>
      <c r="F338" s="43"/>
      <c r="G338" s="43"/>
      <c r="H338" s="43"/>
      <c r="I338" s="56"/>
      <c r="J338" s="38"/>
      <c r="L338" s="41"/>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c r="EA338" s="38"/>
      <c r="EB338" s="38"/>
      <c r="EC338" s="38"/>
      <c r="ED338" s="38"/>
      <c r="EE338" s="38"/>
      <c r="EF338" s="38"/>
      <c r="EG338" s="38"/>
      <c r="EH338" s="38"/>
      <c r="EI338" s="38"/>
      <c r="EJ338" s="38"/>
      <c r="EK338" s="38"/>
      <c r="EL338" s="38"/>
      <c r="EM338" s="38"/>
      <c r="EN338" s="38"/>
      <c r="EO338" s="38"/>
      <c r="EP338" s="38"/>
      <c r="EQ338" s="38"/>
      <c r="ER338" s="38"/>
      <c r="ES338" s="38"/>
      <c r="ET338" s="38"/>
      <c r="EU338" s="38"/>
      <c r="EV338" s="38"/>
      <c r="EW338" s="38"/>
      <c r="EX338" s="38"/>
      <c r="EY338" s="38"/>
      <c r="EZ338" s="38"/>
    </row>
    <row r="339" spans="1:156" ht="20.100000000000001" customHeight="1" x14ac:dyDescent="0.25">
      <c r="A339" s="43"/>
      <c r="B339" s="54"/>
      <c r="C339" s="55"/>
      <c r="D339" s="43"/>
      <c r="E339" s="43"/>
      <c r="F339" s="43"/>
      <c r="G339" s="43"/>
      <c r="H339" s="43"/>
      <c r="I339" s="56"/>
      <c r="J339" s="38"/>
      <c r="L339" s="41"/>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c r="EA339" s="38"/>
      <c r="EB339" s="38"/>
      <c r="EC339" s="38"/>
      <c r="ED339" s="38"/>
      <c r="EE339" s="38"/>
      <c r="EF339" s="38"/>
      <c r="EG339" s="38"/>
      <c r="EH339" s="38"/>
      <c r="EI339" s="38"/>
      <c r="EJ339" s="38"/>
      <c r="EK339" s="38"/>
      <c r="EL339" s="38"/>
      <c r="EM339" s="38"/>
      <c r="EN339" s="38"/>
      <c r="EO339" s="38"/>
      <c r="EP339" s="38"/>
      <c r="EQ339" s="38"/>
      <c r="ER339" s="38"/>
      <c r="ES339" s="38"/>
      <c r="ET339" s="38"/>
      <c r="EU339" s="38"/>
      <c r="EV339" s="38"/>
      <c r="EW339" s="38"/>
      <c r="EX339" s="38"/>
      <c r="EY339" s="38"/>
      <c r="EZ339" s="38"/>
    </row>
    <row r="340" spans="1:156" ht="20.100000000000001" customHeight="1" x14ac:dyDescent="0.25">
      <c r="A340" s="43"/>
      <c r="B340" s="54"/>
      <c r="C340" s="55"/>
      <c r="D340" s="43"/>
      <c r="E340" s="43"/>
      <c r="F340" s="43"/>
      <c r="G340" s="43"/>
      <c r="H340" s="43"/>
      <c r="I340" s="56"/>
      <c r="J340" s="38"/>
      <c r="L340" s="41"/>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c r="EF340" s="38"/>
      <c r="EG340" s="38"/>
      <c r="EH340" s="38"/>
      <c r="EI340" s="38"/>
      <c r="EJ340" s="38"/>
      <c r="EK340" s="38"/>
      <c r="EL340" s="38"/>
      <c r="EM340" s="38"/>
      <c r="EN340" s="38"/>
      <c r="EO340" s="38"/>
      <c r="EP340" s="38"/>
      <c r="EQ340" s="38"/>
      <c r="ER340" s="38"/>
      <c r="ES340" s="38"/>
      <c r="ET340" s="38"/>
      <c r="EU340" s="38"/>
      <c r="EV340" s="38"/>
      <c r="EW340" s="38"/>
      <c r="EX340" s="38"/>
      <c r="EY340" s="38"/>
      <c r="EZ340" s="38"/>
    </row>
    <row r="341" spans="1:156" ht="20.100000000000001" customHeight="1" x14ac:dyDescent="0.25">
      <c r="A341" s="43"/>
      <c r="B341" s="54"/>
      <c r="C341" s="55"/>
      <c r="D341" s="43"/>
      <c r="E341" s="43"/>
      <c r="F341" s="43"/>
      <c r="G341" s="43"/>
      <c r="H341" s="43"/>
      <c r="I341" s="56"/>
      <c r="J341" s="38"/>
      <c r="L341" s="41"/>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c r="EF341" s="38"/>
      <c r="EG341" s="38"/>
      <c r="EH341" s="38"/>
      <c r="EI341" s="38"/>
      <c r="EJ341" s="38"/>
      <c r="EK341" s="38"/>
      <c r="EL341" s="38"/>
      <c r="EM341" s="38"/>
      <c r="EN341" s="38"/>
      <c r="EO341" s="38"/>
      <c r="EP341" s="38"/>
      <c r="EQ341" s="38"/>
      <c r="ER341" s="38"/>
      <c r="ES341" s="38"/>
      <c r="ET341" s="38"/>
      <c r="EU341" s="38"/>
      <c r="EV341" s="38"/>
      <c r="EW341" s="38"/>
      <c r="EX341" s="38"/>
      <c r="EY341" s="38"/>
      <c r="EZ341" s="38"/>
    </row>
    <row r="342" spans="1:156" ht="20.100000000000001" customHeight="1" x14ac:dyDescent="0.25">
      <c r="A342" s="43"/>
      <c r="B342" s="54"/>
      <c r="C342" s="55"/>
      <c r="D342" s="43"/>
      <c r="E342" s="43"/>
      <c r="F342" s="43"/>
      <c r="G342" s="43"/>
      <c r="H342" s="43"/>
      <c r="I342" s="56"/>
      <c r="J342" s="38"/>
      <c r="L342" s="41"/>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c r="EF342" s="38"/>
      <c r="EG342" s="38"/>
      <c r="EH342" s="38"/>
      <c r="EI342" s="38"/>
      <c r="EJ342" s="38"/>
      <c r="EK342" s="38"/>
      <c r="EL342" s="38"/>
      <c r="EM342" s="38"/>
      <c r="EN342" s="38"/>
      <c r="EO342" s="38"/>
      <c r="EP342" s="38"/>
      <c r="EQ342" s="38"/>
      <c r="ER342" s="38"/>
      <c r="ES342" s="38"/>
      <c r="ET342" s="38"/>
      <c r="EU342" s="38"/>
      <c r="EV342" s="38"/>
      <c r="EW342" s="38"/>
      <c r="EX342" s="38"/>
      <c r="EY342" s="38"/>
      <c r="EZ342" s="38"/>
    </row>
    <row r="343" spans="1:156" ht="20.100000000000001" customHeight="1" x14ac:dyDescent="0.25">
      <c r="A343" s="43"/>
      <c r="B343" s="54"/>
      <c r="C343" s="55"/>
      <c r="D343" s="43"/>
      <c r="E343" s="43"/>
      <c r="F343" s="43"/>
      <c r="G343" s="43"/>
      <c r="H343" s="43"/>
      <c r="I343" s="56"/>
      <c r="J343" s="38"/>
      <c r="L343" s="41"/>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c r="EF343" s="38"/>
      <c r="EG343" s="38"/>
      <c r="EH343" s="38"/>
      <c r="EI343" s="38"/>
      <c r="EJ343" s="38"/>
      <c r="EK343" s="38"/>
      <c r="EL343" s="38"/>
      <c r="EM343" s="38"/>
      <c r="EN343" s="38"/>
      <c r="EO343" s="38"/>
      <c r="EP343" s="38"/>
      <c r="EQ343" s="38"/>
      <c r="ER343" s="38"/>
      <c r="ES343" s="38"/>
      <c r="ET343" s="38"/>
      <c r="EU343" s="38"/>
      <c r="EV343" s="38"/>
      <c r="EW343" s="38"/>
      <c r="EX343" s="38"/>
      <c r="EY343" s="38"/>
      <c r="EZ343" s="38"/>
    </row>
    <row r="344" spans="1:156" ht="20.100000000000001" customHeight="1" x14ac:dyDescent="0.25">
      <c r="A344" s="43"/>
      <c r="B344" s="54"/>
      <c r="C344" s="55"/>
      <c r="D344" s="43"/>
      <c r="E344" s="43"/>
      <c r="F344" s="43"/>
      <c r="G344" s="43"/>
      <c r="H344" s="43"/>
      <c r="I344" s="56"/>
      <c r="J344" s="38"/>
      <c r="L344" s="41"/>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c r="EF344" s="38"/>
      <c r="EG344" s="38"/>
      <c r="EH344" s="38"/>
      <c r="EI344" s="38"/>
      <c r="EJ344" s="38"/>
      <c r="EK344" s="38"/>
      <c r="EL344" s="38"/>
      <c r="EM344" s="38"/>
      <c r="EN344" s="38"/>
      <c r="EO344" s="38"/>
      <c r="EP344" s="38"/>
      <c r="EQ344" s="38"/>
      <c r="ER344" s="38"/>
      <c r="ES344" s="38"/>
      <c r="ET344" s="38"/>
      <c r="EU344" s="38"/>
      <c r="EV344" s="38"/>
      <c r="EW344" s="38"/>
      <c r="EX344" s="38"/>
      <c r="EY344" s="38"/>
      <c r="EZ344" s="38"/>
    </row>
    <row r="345" spans="1:156" ht="20.100000000000001" customHeight="1" x14ac:dyDescent="0.25">
      <c r="A345" s="43"/>
      <c r="B345" s="54"/>
      <c r="C345" s="55"/>
      <c r="D345" s="43"/>
      <c r="E345" s="43"/>
      <c r="F345" s="43"/>
      <c r="G345" s="43"/>
      <c r="H345" s="43"/>
      <c r="I345" s="56"/>
      <c r="J345" s="38"/>
      <c r="L345" s="41"/>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c r="EF345" s="38"/>
      <c r="EG345" s="38"/>
      <c r="EH345" s="38"/>
      <c r="EI345" s="38"/>
      <c r="EJ345" s="38"/>
      <c r="EK345" s="38"/>
      <c r="EL345" s="38"/>
      <c r="EM345" s="38"/>
      <c r="EN345" s="38"/>
      <c r="EO345" s="38"/>
      <c r="EP345" s="38"/>
      <c r="EQ345" s="38"/>
      <c r="ER345" s="38"/>
      <c r="ES345" s="38"/>
      <c r="ET345" s="38"/>
      <c r="EU345" s="38"/>
      <c r="EV345" s="38"/>
      <c r="EW345" s="38"/>
      <c r="EX345" s="38"/>
      <c r="EY345" s="38"/>
      <c r="EZ345" s="38"/>
    </row>
    <row r="346" spans="1:156" ht="20.100000000000001" customHeight="1" x14ac:dyDescent="0.25">
      <c r="A346" s="43"/>
      <c r="B346" s="54"/>
      <c r="C346" s="55"/>
      <c r="D346" s="43"/>
      <c r="E346" s="43"/>
      <c r="F346" s="43"/>
      <c r="G346" s="43"/>
      <c r="H346" s="43"/>
      <c r="I346" s="56"/>
      <c r="J346" s="38"/>
      <c r="L346" s="41"/>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c r="EL346" s="38"/>
      <c r="EM346" s="38"/>
      <c r="EN346" s="38"/>
      <c r="EO346" s="38"/>
      <c r="EP346" s="38"/>
      <c r="EQ346" s="38"/>
      <c r="ER346" s="38"/>
      <c r="ES346" s="38"/>
      <c r="ET346" s="38"/>
      <c r="EU346" s="38"/>
      <c r="EV346" s="38"/>
      <c r="EW346" s="38"/>
      <c r="EX346" s="38"/>
      <c r="EY346" s="38"/>
      <c r="EZ346" s="38"/>
    </row>
    <row r="347" spans="1:156" ht="20.100000000000001" customHeight="1" x14ac:dyDescent="0.25">
      <c r="A347" s="43"/>
      <c r="B347" s="54"/>
      <c r="C347" s="55"/>
      <c r="D347" s="43"/>
      <c r="E347" s="43"/>
      <c r="F347" s="43"/>
      <c r="G347" s="43"/>
      <c r="H347" s="43"/>
      <c r="I347" s="56"/>
      <c r="J347" s="38"/>
      <c r="L347" s="41"/>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c r="EA347" s="38"/>
      <c r="EB347" s="38"/>
      <c r="EC347" s="38"/>
      <c r="ED347" s="38"/>
      <c r="EE347" s="38"/>
      <c r="EF347" s="38"/>
      <c r="EG347" s="38"/>
      <c r="EH347" s="38"/>
      <c r="EI347" s="38"/>
      <c r="EJ347" s="38"/>
      <c r="EK347" s="38"/>
      <c r="EL347" s="38"/>
      <c r="EM347" s="38"/>
      <c r="EN347" s="38"/>
      <c r="EO347" s="38"/>
      <c r="EP347" s="38"/>
      <c r="EQ347" s="38"/>
      <c r="ER347" s="38"/>
      <c r="ES347" s="38"/>
      <c r="ET347" s="38"/>
      <c r="EU347" s="38"/>
      <c r="EV347" s="38"/>
      <c r="EW347" s="38"/>
      <c r="EX347" s="38"/>
      <c r="EY347" s="38"/>
      <c r="EZ347" s="38"/>
    </row>
    <row r="348" spans="1:156" ht="20.100000000000001" customHeight="1" x14ac:dyDescent="0.25">
      <c r="A348" s="43"/>
      <c r="B348" s="54"/>
      <c r="C348" s="55"/>
      <c r="D348" s="43"/>
      <c r="E348" s="43"/>
      <c r="F348" s="43"/>
      <c r="G348" s="43"/>
      <c r="H348" s="43"/>
      <c r="I348" s="56"/>
      <c r="J348" s="38"/>
      <c r="L348" s="41"/>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c r="EA348" s="38"/>
      <c r="EB348" s="38"/>
      <c r="EC348" s="38"/>
      <c r="ED348" s="38"/>
      <c r="EE348" s="38"/>
      <c r="EF348" s="38"/>
      <c r="EG348" s="38"/>
      <c r="EH348" s="38"/>
      <c r="EI348" s="38"/>
      <c r="EJ348" s="38"/>
      <c r="EK348" s="38"/>
      <c r="EL348" s="38"/>
      <c r="EM348" s="38"/>
      <c r="EN348" s="38"/>
      <c r="EO348" s="38"/>
      <c r="EP348" s="38"/>
      <c r="EQ348" s="38"/>
      <c r="ER348" s="38"/>
      <c r="ES348" s="38"/>
      <c r="ET348" s="38"/>
      <c r="EU348" s="38"/>
      <c r="EV348" s="38"/>
      <c r="EW348" s="38"/>
      <c r="EX348" s="38"/>
      <c r="EY348" s="38"/>
      <c r="EZ348" s="38"/>
    </row>
    <row r="349" spans="1:156" ht="20.100000000000001" customHeight="1" x14ac:dyDescent="0.25">
      <c r="A349" s="43"/>
      <c r="B349" s="54"/>
      <c r="C349" s="55"/>
      <c r="D349" s="43"/>
      <c r="E349" s="43"/>
      <c r="F349" s="43"/>
      <c r="G349" s="43"/>
      <c r="H349" s="43"/>
      <c r="I349" s="56"/>
      <c r="J349" s="38"/>
      <c r="L349" s="41"/>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c r="EA349" s="38"/>
      <c r="EB349" s="38"/>
      <c r="EC349" s="38"/>
      <c r="ED349" s="38"/>
      <c r="EE349" s="38"/>
      <c r="EF349" s="38"/>
      <c r="EG349" s="38"/>
      <c r="EH349" s="38"/>
      <c r="EI349" s="38"/>
      <c r="EJ349" s="38"/>
      <c r="EK349" s="38"/>
      <c r="EL349" s="38"/>
      <c r="EM349" s="38"/>
      <c r="EN349" s="38"/>
      <c r="EO349" s="38"/>
      <c r="EP349" s="38"/>
      <c r="EQ349" s="38"/>
      <c r="ER349" s="38"/>
      <c r="ES349" s="38"/>
      <c r="ET349" s="38"/>
      <c r="EU349" s="38"/>
      <c r="EV349" s="38"/>
      <c r="EW349" s="38"/>
      <c r="EX349" s="38"/>
      <c r="EY349" s="38"/>
      <c r="EZ349" s="38"/>
    </row>
    <row r="350" spans="1:156" ht="20.100000000000001" customHeight="1" x14ac:dyDescent="0.25">
      <c r="A350" s="43"/>
      <c r="B350" s="54"/>
      <c r="C350" s="55"/>
      <c r="D350" s="43"/>
      <c r="E350" s="43"/>
      <c r="F350" s="43"/>
      <c r="G350" s="43"/>
      <c r="H350" s="43"/>
      <c r="I350" s="56"/>
      <c r="J350" s="38"/>
      <c r="L350" s="41"/>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c r="EF350" s="38"/>
      <c r="EG350" s="38"/>
      <c r="EH350" s="38"/>
      <c r="EI350" s="38"/>
      <c r="EJ350" s="38"/>
      <c r="EK350" s="38"/>
      <c r="EL350" s="38"/>
      <c r="EM350" s="38"/>
      <c r="EN350" s="38"/>
      <c r="EO350" s="38"/>
      <c r="EP350" s="38"/>
      <c r="EQ350" s="38"/>
      <c r="ER350" s="38"/>
      <c r="ES350" s="38"/>
      <c r="ET350" s="38"/>
      <c r="EU350" s="38"/>
      <c r="EV350" s="38"/>
      <c r="EW350" s="38"/>
      <c r="EX350" s="38"/>
      <c r="EY350" s="38"/>
      <c r="EZ350" s="38"/>
    </row>
    <row r="351" spans="1:156" ht="20.100000000000001" customHeight="1" x14ac:dyDescent="0.25">
      <c r="A351" s="43"/>
      <c r="B351" s="54"/>
      <c r="C351" s="55"/>
      <c r="D351" s="43"/>
      <c r="E351" s="43"/>
      <c r="F351" s="43"/>
      <c r="G351" s="43"/>
      <c r="H351" s="43"/>
      <c r="I351" s="56"/>
      <c r="J351" s="38"/>
      <c r="L351" s="41"/>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c r="EA351" s="38"/>
      <c r="EB351" s="38"/>
      <c r="EC351" s="38"/>
      <c r="ED351" s="38"/>
      <c r="EE351" s="38"/>
      <c r="EF351" s="38"/>
      <c r="EG351" s="38"/>
      <c r="EH351" s="38"/>
      <c r="EI351" s="38"/>
      <c r="EJ351" s="38"/>
      <c r="EK351" s="38"/>
      <c r="EL351" s="38"/>
      <c r="EM351" s="38"/>
      <c r="EN351" s="38"/>
      <c r="EO351" s="38"/>
      <c r="EP351" s="38"/>
      <c r="EQ351" s="38"/>
      <c r="ER351" s="38"/>
      <c r="ES351" s="38"/>
      <c r="ET351" s="38"/>
      <c r="EU351" s="38"/>
      <c r="EV351" s="38"/>
      <c r="EW351" s="38"/>
      <c r="EX351" s="38"/>
      <c r="EY351" s="38"/>
      <c r="EZ351" s="38"/>
    </row>
    <row r="352" spans="1:156" ht="20.100000000000001" customHeight="1" x14ac:dyDescent="0.25">
      <c r="A352" s="43"/>
      <c r="B352" s="54"/>
      <c r="C352" s="55"/>
      <c r="D352" s="43"/>
      <c r="E352" s="43"/>
      <c r="F352" s="43"/>
      <c r="G352" s="43"/>
      <c r="H352" s="43"/>
      <c r="I352" s="56"/>
      <c r="J352" s="38"/>
      <c r="L352" s="41"/>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c r="EA352" s="38"/>
      <c r="EB352" s="38"/>
      <c r="EC352" s="38"/>
      <c r="ED352" s="38"/>
      <c r="EE352" s="38"/>
      <c r="EF352" s="38"/>
      <c r="EG352" s="38"/>
      <c r="EH352" s="38"/>
      <c r="EI352" s="38"/>
      <c r="EJ352" s="38"/>
      <c r="EK352" s="38"/>
      <c r="EL352" s="38"/>
      <c r="EM352" s="38"/>
      <c r="EN352" s="38"/>
      <c r="EO352" s="38"/>
      <c r="EP352" s="38"/>
      <c r="EQ352" s="38"/>
      <c r="ER352" s="38"/>
      <c r="ES352" s="38"/>
      <c r="ET352" s="38"/>
      <c r="EU352" s="38"/>
      <c r="EV352" s="38"/>
      <c r="EW352" s="38"/>
      <c r="EX352" s="38"/>
      <c r="EY352" s="38"/>
      <c r="EZ352" s="38"/>
    </row>
    <row r="353" spans="1:156" ht="20.100000000000001" customHeight="1" x14ac:dyDescent="0.25">
      <c r="A353" s="43"/>
      <c r="B353" s="54"/>
      <c r="C353" s="55"/>
      <c r="D353" s="43"/>
      <c r="E353" s="43"/>
      <c r="F353" s="43"/>
      <c r="G353" s="43"/>
      <c r="H353" s="43"/>
      <c r="I353" s="56"/>
      <c r="J353" s="38"/>
      <c r="L353" s="41"/>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c r="EA353" s="38"/>
      <c r="EB353" s="38"/>
      <c r="EC353" s="38"/>
      <c r="ED353" s="38"/>
      <c r="EE353" s="38"/>
      <c r="EF353" s="38"/>
      <c r="EG353" s="38"/>
      <c r="EH353" s="38"/>
      <c r="EI353" s="38"/>
      <c r="EJ353" s="38"/>
      <c r="EK353" s="38"/>
      <c r="EL353" s="38"/>
      <c r="EM353" s="38"/>
      <c r="EN353" s="38"/>
      <c r="EO353" s="38"/>
      <c r="EP353" s="38"/>
      <c r="EQ353" s="38"/>
      <c r="ER353" s="38"/>
      <c r="ES353" s="38"/>
      <c r="ET353" s="38"/>
      <c r="EU353" s="38"/>
      <c r="EV353" s="38"/>
      <c r="EW353" s="38"/>
      <c r="EX353" s="38"/>
      <c r="EY353" s="38"/>
      <c r="EZ353" s="38"/>
    </row>
    <row r="354" spans="1:156" ht="20.100000000000001" customHeight="1" x14ac:dyDescent="0.25">
      <c r="A354" s="43"/>
      <c r="B354" s="54"/>
      <c r="C354" s="55"/>
      <c r="D354" s="43"/>
      <c r="E354" s="43"/>
      <c r="F354" s="43"/>
      <c r="G354" s="43"/>
      <c r="H354" s="43"/>
      <c r="I354" s="56"/>
      <c r="J354" s="38"/>
      <c r="L354" s="41"/>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c r="EA354" s="38"/>
      <c r="EB354" s="38"/>
      <c r="EC354" s="38"/>
      <c r="ED354" s="38"/>
      <c r="EE354" s="38"/>
      <c r="EF354" s="38"/>
      <c r="EG354" s="38"/>
      <c r="EH354" s="38"/>
      <c r="EI354" s="38"/>
      <c r="EJ354" s="38"/>
      <c r="EK354" s="38"/>
      <c r="EL354" s="38"/>
      <c r="EM354" s="38"/>
      <c r="EN354" s="38"/>
      <c r="EO354" s="38"/>
      <c r="EP354" s="38"/>
      <c r="EQ354" s="38"/>
      <c r="ER354" s="38"/>
      <c r="ES354" s="38"/>
      <c r="ET354" s="38"/>
      <c r="EU354" s="38"/>
      <c r="EV354" s="38"/>
      <c r="EW354" s="38"/>
      <c r="EX354" s="38"/>
      <c r="EY354" s="38"/>
      <c r="EZ354" s="38"/>
    </row>
    <row r="355" spans="1:156" ht="20.100000000000001" customHeight="1" x14ac:dyDescent="0.25">
      <c r="A355" s="43"/>
      <c r="B355" s="54"/>
      <c r="C355" s="55"/>
      <c r="D355" s="43"/>
      <c r="E355" s="43"/>
      <c r="F355" s="43"/>
      <c r="G355" s="43"/>
      <c r="H355" s="43"/>
      <c r="I355" s="56"/>
      <c r="J355" s="38"/>
      <c r="L355" s="41"/>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c r="EA355" s="38"/>
      <c r="EB355" s="38"/>
      <c r="EC355" s="38"/>
      <c r="ED355" s="38"/>
      <c r="EE355" s="38"/>
      <c r="EF355" s="38"/>
      <c r="EG355" s="38"/>
      <c r="EH355" s="38"/>
      <c r="EI355" s="38"/>
      <c r="EJ355" s="38"/>
      <c r="EK355" s="38"/>
      <c r="EL355" s="38"/>
      <c r="EM355" s="38"/>
      <c r="EN355" s="38"/>
      <c r="EO355" s="38"/>
      <c r="EP355" s="38"/>
      <c r="EQ355" s="38"/>
      <c r="ER355" s="38"/>
      <c r="ES355" s="38"/>
      <c r="ET355" s="38"/>
      <c r="EU355" s="38"/>
      <c r="EV355" s="38"/>
      <c r="EW355" s="38"/>
      <c r="EX355" s="38"/>
      <c r="EY355" s="38"/>
      <c r="EZ355" s="38"/>
    </row>
    <row r="356" spans="1:156" ht="20.100000000000001" customHeight="1" x14ac:dyDescent="0.25">
      <c r="A356" s="43"/>
      <c r="B356" s="54"/>
      <c r="C356" s="55"/>
      <c r="D356" s="43"/>
      <c r="E356" s="43"/>
      <c r="F356" s="43"/>
      <c r="G356" s="43"/>
      <c r="H356" s="43"/>
      <c r="I356" s="56"/>
      <c r="J356" s="38"/>
      <c r="L356" s="41"/>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c r="EA356" s="38"/>
      <c r="EB356" s="38"/>
      <c r="EC356" s="38"/>
      <c r="ED356" s="38"/>
      <c r="EE356" s="38"/>
      <c r="EF356" s="38"/>
      <c r="EG356" s="38"/>
      <c r="EH356" s="38"/>
      <c r="EI356" s="38"/>
      <c r="EJ356" s="38"/>
      <c r="EK356" s="38"/>
      <c r="EL356" s="38"/>
      <c r="EM356" s="38"/>
      <c r="EN356" s="38"/>
      <c r="EO356" s="38"/>
      <c r="EP356" s="38"/>
      <c r="EQ356" s="38"/>
      <c r="ER356" s="38"/>
      <c r="ES356" s="38"/>
      <c r="ET356" s="38"/>
      <c r="EU356" s="38"/>
      <c r="EV356" s="38"/>
      <c r="EW356" s="38"/>
      <c r="EX356" s="38"/>
      <c r="EY356" s="38"/>
      <c r="EZ356" s="38"/>
    </row>
    <row r="357" spans="1:156" ht="20.100000000000001" customHeight="1" x14ac:dyDescent="0.25">
      <c r="A357" s="43"/>
      <c r="B357" s="54"/>
      <c r="C357" s="55"/>
      <c r="D357" s="43"/>
      <c r="E357" s="43"/>
      <c r="F357" s="43"/>
      <c r="G357" s="43"/>
      <c r="H357" s="43"/>
      <c r="I357" s="56"/>
      <c r="J357" s="38"/>
      <c r="L357" s="41"/>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c r="EA357" s="38"/>
      <c r="EB357" s="38"/>
      <c r="EC357" s="38"/>
      <c r="ED357" s="38"/>
      <c r="EE357" s="38"/>
      <c r="EF357" s="38"/>
      <c r="EG357" s="38"/>
      <c r="EH357" s="38"/>
      <c r="EI357" s="38"/>
      <c r="EJ357" s="38"/>
      <c r="EK357" s="38"/>
      <c r="EL357" s="38"/>
      <c r="EM357" s="38"/>
      <c r="EN357" s="38"/>
      <c r="EO357" s="38"/>
      <c r="EP357" s="38"/>
      <c r="EQ357" s="38"/>
      <c r="ER357" s="38"/>
      <c r="ES357" s="38"/>
      <c r="ET357" s="38"/>
      <c r="EU357" s="38"/>
      <c r="EV357" s="38"/>
      <c r="EW357" s="38"/>
      <c r="EX357" s="38"/>
      <c r="EY357" s="38"/>
      <c r="EZ357" s="38"/>
    </row>
    <row r="358" spans="1:156" ht="20.100000000000001" customHeight="1" x14ac:dyDescent="0.25">
      <c r="A358" s="43"/>
      <c r="B358" s="54"/>
      <c r="C358" s="55"/>
      <c r="D358" s="43"/>
      <c r="E358" s="43"/>
      <c r="F358" s="43"/>
      <c r="G358" s="43"/>
      <c r="H358" s="43"/>
      <c r="I358" s="56"/>
      <c r="J358" s="38"/>
      <c r="L358" s="41"/>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c r="EA358" s="38"/>
      <c r="EB358" s="38"/>
      <c r="EC358" s="38"/>
      <c r="ED358" s="38"/>
      <c r="EE358" s="38"/>
      <c r="EF358" s="38"/>
      <c r="EG358" s="38"/>
      <c r="EH358" s="38"/>
      <c r="EI358" s="38"/>
      <c r="EJ358" s="38"/>
      <c r="EK358" s="38"/>
      <c r="EL358" s="38"/>
      <c r="EM358" s="38"/>
      <c r="EN358" s="38"/>
      <c r="EO358" s="38"/>
      <c r="EP358" s="38"/>
      <c r="EQ358" s="38"/>
      <c r="ER358" s="38"/>
      <c r="ES358" s="38"/>
      <c r="ET358" s="38"/>
      <c r="EU358" s="38"/>
      <c r="EV358" s="38"/>
      <c r="EW358" s="38"/>
      <c r="EX358" s="38"/>
      <c r="EY358" s="38"/>
      <c r="EZ358" s="38"/>
    </row>
    <row r="359" spans="1:156" ht="20.100000000000001" customHeight="1" x14ac:dyDescent="0.25">
      <c r="A359" s="43"/>
      <c r="B359" s="54"/>
      <c r="C359" s="55"/>
      <c r="D359" s="43"/>
      <c r="E359" s="43"/>
      <c r="F359" s="43"/>
      <c r="G359" s="43"/>
      <c r="H359" s="43"/>
      <c r="I359" s="56"/>
      <c r="J359" s="38"/>
      <c r="L359" s="41"/>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c r="EA359" s="38"/>
      <c r="EB359" s="38"/>
      <c r="EC359" s="38"/>
      <c r="ED359" s="38"/>
      <c r="EE359" s="38"/>
      <c r="EF359" s="38"/>
      <c r="EG359" s="38"/>
      <c r="EH359" s="38"/>
      <c r="EI359" s="38"/>
      <c r="EJ359" s="38"/>
      <c r="EK359" s="38"/>
      <c r="EL359" s="38"/>
      <c r="EM359" s="38"/>
      <c r="EN359" s="38"/>
      <c r="EO359" s="38"/>
      <c r="EP359" s="38"/>
      <c r="EQ359" s="38"/>
      <c r="ER359" s="38"/>
      <c r="ES359" s="38"/>
      <c r="ET359" s="38"/>
      <c r="EU359" s="38"/>
      <c r="EV359" s="38"/>
      <c r="EW359" s="38"/>
      <c r="EX359" s="38"/>
      <c r="EY359" s="38"/>
      <c r="EZ359" s="38"/>
    </row>
    <row r="360" spans="1:156" ht="20.100000000000001" customHeight="1" x14ac:dyDescent="0.25">
      <c r="A360" s="43"/>
      <c r="B360" s="54"/>
      <c r="C360" s="55"/>
      <c r="D360" s="43"/>
      <c r="E360" s="43"/>
      <c r="F360" s="43"/>
      <c r="G360" s="43"/>
      <c r="H360" s="43"/>
      <c r="I360" s="56"/>
      <c r="J360" s="38"/>
      <c r="L360" s="41"/>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c r="EF360" s="38"/>
      <c r="EG360" s="38"/>
      <c r="EH360" s="38"/>
      <c r="EI360" s="38"/>
      <c r="EJ360" s="38"/>
      <c r="EK360" s="38"/>
      <c r="EL360" s="38"/>
      <c r="EM360" s="38"/>
      <c r="EN360" s="38"/>
      <c r="EO360" s="38"/>
      <c r="EP360" s="38"/>
      <c r="EQ360" s="38"/>
      <c r="ER360" s="38"/>
      <c r="ES360" s="38"/>
      <c r="ET360" s="38"/>
      <c r="EU360" s="38"/>
      <c r="EV360" s="38"/>
      <c r="EW360" s="38"/>
      <c r="EX360" s="38"/>
      <c r="EY360" s="38"/>
      <c r="EZ360" s="38"/>
    </row>
    <row r="361" spans="1:156" ht="20.100000000000001" customHeight="1" x14ac:dyDescent="0.25">
      <c r="A361" s="43"/>
      <c r="B361" s="54"/>
      <c r="C361" s="55"/>
      <c r="D361" s="43"/>
      <c r="E361" s="43"/>
      <c r="F361" s="43"/>
      <c r="G361" s="43"/>
      <c r="H361" s="43"/>
      <c r="I361" s="56"/>
      <c r="J361" s="38"/>
      <c r="L361" s="41"/>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c r="EA361" s="38"/>
      <c r="EB361" s="38"/>
      <c r="EC361" s="38"/>
      <c r="ED361" s="38"/>
      <c r="EE361" s="38"/>
      <c r="EF361" s="38"/>
      <c r="EG361" s="38"/>
      <c r="EH361" s="38"/>
      <c r="EI361" s="38"/>
      <c r="EJ361" s="38"/>
      <c r="EK361" s="38"/>
      <c r="EL361" s="38"/>
      <c r="EM361" s="38"/>
      <c r="EN361" s="38"/>
      <c r="EO361" s="38"/>
      <c r="EP361" s="38"/>
      <c r="EQ361" s="38"/>
      <c r="ER361" s="38"/>
      <c r="ES361" s="38"/>
      <c r="ET361" s="38"/>
      <c r="EU361" s="38"/>
      <c r="EV361" s="38"/>
      <c r="EW361" s="38"/>
      <c r="EX361" s="38"/>
      <c r="EY361" s="38"/>
      <c r="EZ361" s="38"/>
    </row>
    <row r="362" spans="1:156" ht="20.100000000000001" customHeight="1" x14ac:dyDescent="0.25">
      <c r="A362" s="43"/>
      <c r="B362" s="54"/>
      <c r="C362" s="55"/>
      <c r="D362" s="43"/>
      <c r="E362" s="43"/>
      <c r="F362" s="43"/>
      <c r="G362" s="43"/>
      <c r="H362" s="43"/>
      <c r="I362" s="56"/>
      <c r="J362" s="38"/>
      <c r="L362" s="41"/>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c r="EA362" s="38"/>
      <c r="EB362" s="38"/>
      <c r="EC362" s="38"/>
      <c r="ED362" s="38"/>
      <c r="EE362" s="38"/>
      <c r="EF362" s="38"/>
      <c r="EG362" s="38"/>
      <c r="EH362" s="38"/>
      <c r="EI362" s="38"/>
      <c r="EJ362" s="38"/>
      <c r="EK362" s="38"/>
      <c r="EL362" s="38"/>
      <c r="EM362" s="38"/>
      <c r="EN362" s="38"/>
      <c r="EO362" s="38"/>
      <c r="EP362" s="38"/>
      <c r="EQ362" s="38"/>
      <c r="ER362" s="38"/>
      <c r="ES362" s="38"/>
      <c r="ET362" s="38"/>
      <c r="EU362" s="38"/>
      <c r="EV362" s="38"/>
      <c r="EW362" s="38"/>
      <c r="EX362" s="38"/>
      <c r="EY362" s="38"/>
      <c r="EZ362" s="38"/>
    </row>
    <row r="363" spans="1:156" ht="20.100000000000001" customHeight="1" x14ac:dyDescent="0.25">
      <c r="A363" s="43"/>
      <c r="B363" s="54"/>
      <c r="C363" s="55"/>
      <c r="D363" s="43"/>
      <c r="E363" s="43"/>
      <c r="F363" s="43"/>
      <c r="G363" s="43"/>
      <c r="H363" s="43"/>
      <c r="I363" s="56"/>
      <c r="J363" s="38"/>
      <c r="L363" s="41"/>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c r="EA363" s="38"/>
      <c r="EB363" s="38"/>
      <c r="EC363" s="38"/>
      <c r="ED363" s="38"/>
      <c r="EE363" s="38"/>
      <c r="EF363" s="38"/>
      <c r="EG363" s="38"/>
      <c r="EH363" s="38"/>
      <c r="EI363" s="38"/>
      <c r="EJ363" s="38"/>
      <c r="EK363" s="38"/>
      <c r="EL363" s="38"/>
      <c r="EM363" s="38"/>
      <c r="EN363" s="38"/>
      <c r="EO363" s="38"/>
      <c r="EP363" s="38"/>
      <c r="EQ363" s="38"/>
      <c r="ER363" s="38"/>
      <c r="ES363" s="38"/>
      <c r="ET363" s="38"/>
      <c r="EU363" s="38"/>
      <c r="EV363" s="38"/>
      <c r="EW363" s="38"/>
      <c r="EX363" s="38"/>
      <c r="EY363" s="38"/>
      <c r="EZ363" s="38"/>
    </row>
    <row r="364" spans="1:156" ht="20.100000000000001" customHeight="1" x14ac:dyDescent="0.25">
      <c r="A364" s="43"/>
      <c r="B364" s="54"/>
      <c r="C364" s="55"/>
      <c r="D364" s="43"/>
      <c r="E364" s="43"/>
      <c r="F364" s="43"/>
      <c r="G364" s="43"/>
      <c r="H364" s="43"/>
      <c r="I364" s="56"/>
      <c r="J364" s="38"/>
      <c r="L364" s="41"/>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38"/>
      <c r="EE364" s="38"/>
      <c r="EF364" s="38"/>
      <c r="EG364" s="38"/>
      <c r="EH364" s="38"/>
      <c r="EI364" s="38"/>
      <c r="EJ364" s="38"/>
      <c r="EK364" s="38"/>
      <c r="EL364" s="38"/>
      <c r="EM364" s="38"/>
      <c r="EN364" s="38"/>
      <c r="EO364" s="38"/>
      <c r="EP364" s="38"/>
      <c r="EQ364" s="38"/>
      <c r="ER364" s="38"/>
      <c r="ES364" s="38"/>
      <c r="ET364" s="38"/>
      <c r="EU364" s="38"/>
      <c r="EV364" s="38"/>
      <c r="EW364" s="38"/>
      <c r="EX364" s="38"/>
      <c r="EY364" s="38"/>
      <c r="EZ364" s="38"/>
    </row>
    <row r="365" spans="1:156" ht="20.100000000000001" customHeight="1" x14ac:dyDescent="0.25">
      <c r="A365" s="43"/>
      <c r="B365" s="54"/>
      <c r="C365" s="55"/>
      <c r="D365" s="43"/>
      <c r="E365" s="43"/>
      <c r="F365" s="43"/>
      <c r="G365" s="43"/>
      <c r="H365" s="43"/>
      <c r="I365" s="56"/>
      <c r="J365" s="38"/>
      <c r="L365" s="41"/>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c r="EA365" s="38"/>
      <c r="EB365" s="38"/>
      <c r="EC365" s="38"/>
      <c r="ED365" s="38"/>
      <c r="EE365" s="38"/>
      <c r="EF365" s="38"/>
      <c r="EG365" s="38"/>
      <c r="EH365" s="38"/>
      <c r="EI365" s="38"/>
      <c r="EJ365" s="38"/>
      <c r="EK365" s="38"/>
      <c r="EL365" s="38"/>
      <c r="EM365" s="38"/>
      <c r="EN365" s="38"/>
      <c r="EO365" s="38"/>
      <c r="EP365" s="38"/>
      <c r="EQ365" s="38"/>
      <c r="ER365" s="38"/>
      <c r="ES365" s="38"/>
      <c r="ET365" s="38"/>
      <c r="EU365" s="38"/>
      <c r="EV365" s="38"/>
      <c r="EW365" s="38"/>
      <c r="EX365" s="38"/>
      <c r="EY365" s="38"/>
      <c r="EZ365" s="38"/>
    </row>
    <row r="366" spans="1:156" ht="20.100000000000001" customHeight="1" x14ac:dyDescent="0.25">
      <c r="A366" s="43"/>
      <c r="B366" s="54"/>
      <c r="C366" s="55"/>
      <c r="D366" s="43"/>
      <c r="E366" s="43"/>
      <c r="F366" s="43"/>
      <c r="G366" s="43"/>
      <c r="H366" s="43"/>
      <c r="I366" s="56"/>
      <c r="J366" s="38"/>
      <c r="L366" s="41"/>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c r="EF366" s="38"/>
      <c r="EG366" s="38"/>
      <c r="EH366" s="38"/>
      <c r="EI366" s="38"/>
      <c r="EJ366" s="38"/>
      <c r="EK366" s="38"/>
      <c r="EL366" s="38"/>
      <c r="EM366" s="38"/>
      <c r="EN366" s="38"/>
      <c r="EO366" s="38"/>
      <c r="EP366" s="38"/>
      <c r="EQ366" s="38"/>
      <c r="ER366" s="38"/>
      <c r="ES366" s="38"/>
      <c r="ET366" s="38"/>
      <c r="EU366" s="38"/>
      <c r="EV366" s="38"/>
      <c r="EW366" s="38"/>
      <c r="EX366" s="38"/>
      <c r="EY366" s="38"/>
      <c r="EZ366" s="38"/>
    </row>
    <row r="367" spans="1:156" ht="20.100000000000001" customHeight="1" x14ac:dyDescent="0.25">
      <c r="A367" s="43"/>
      <c r="B367" s="54"/>
      <c r="C367" s="55"/>
      <c r="D367" s="43"/>
      <c r="E367" s="43"/>
      <c r="F367" s="43"/>
      <c r="G367" s="43"/>
      <c r="H367" s="43"/>
      <c r="I367" s="56"/>
      <c r="J367" s="38"/>
      <c r="L367" s="41"/>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c r="EA367" s="38"/>
      <c r="EB367" s="38"/>
      <c r="EC367" s="38"/>
      <c r="ED367" s="38"/>
      <c r="EE367" s="38"/>
      <c r="EF367" s="38"/>
      <c r="EG367" s="38"/>
      <c r="EH367" s="38"/>
      <c r="EI367" s="38"/>
      <c r="EJ367" s="38"/>
      <c r="EK367" s="38"/>
      <c r="EL367" s="38"/>
      <c r="EM367" s="38"/>
      <c r="EN367" s="38"/>
      <c r="EO367" s="38"/>
      <c r="EP367" s="38"/>
      <c r="EQ367" s="38"/>
      <c r="ER367" s="38"/>
      <c r="ES367" s="38"/>
      <c r="ET367" s="38"/>
      <c r="EU367" s="38"/>
      <c r="EV367" s="38"/>
      <c r="EW367" s="38"/>
      <c r="EX367" s="38"/>
      <c r="EY367" s="38"/>
      <c r="EZ367" s="38"/>
    </row>
    <row r="368" spans="1:156" ht="20.100000000000001" customHeight="1" x14ac:dyDescent="0.25">
      <c r="A368" s="43"/>
      <c r="B368" s="54"/>
      <c r="C368" s="55"/>
      <c r="D368" s="43"/>
      <c r="E368" s="43"/>
      <c r="F368" s="43"/>
      <c r="G368" s="43"/>
      <c r="H368" s="43"/>
      <c r="I368" s="56"/>
      <c r="J368" s="38"/>
      <c r="L368" s="41"/>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c r="EA368" s="38"/>
      <c r="EB368" s="38"/>
      <c r="EC368" s="38"/>
      <c r="ED368" s="38"/>
      <c r="EE368" s="38"/>
      <c r="EF368" s="38"/>
      <c r="EG368" s="38"/>
      <c r="EH368" s="38"/>
      <c r="EI368" s="38"/>
      <c r="EJ368" s="38"/>
      <c r="EK368" s="38"/>
      <c r="EL368" s="38"/>
      <c r="EM368" s="38"/>
      <c r="EN368" s="38"/>
      <c r="EO368" s="38"/>
      <c r="EP368" s="38"/>
      <c r="EQ368" s="38"/>
      <c r="ER368" s="38"/>
      <c r="ES368" s="38"/>
      <c r="ET368" s="38"/>
      <c r="EU368" s="38"/>
      <c r="EV368" s="38"/>
      <c r="EW368" s="38"/>
      <c r="EX368" s="38"/>
      <c r="EY368" s="38"/>
      <c r="EZ368" s="38"/>
    </row>
    <row r="369" spans="1:156" ht="20.100000000000001" customHeight="1" x14ac:dyDescent="0.25">
      <c r="A369" s="43"/>
      <c r="B369" s="54"/>
      <c r="C369" s="55"/>
      <c r="D369" s="43"/>
      <c r="E369" s="43"/>
      <c r="F369" s="43"/>
      <c r="G369" s="43"/>
      <c r="H369" s="43"/>
      <c r="I369" s="56"/>
      <c r="J369" s="38"/>
      <c r="L369" s="41"/>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c r="EA369" s="38"/>
      <c r="EB369" s="38"/>
      <c r="EC369" s="38"/>
      <c r="ED369" s="38"/>
      <c r="EE369" s="38"/>
      <c r="EF369" s="38"/>
      <c r="EG369" s="38"/>
      <c r="EH369" s="38"/>
      <c r="EI369" s="38"/>
      <c r="EJ369" s="38"/>
      <c r="EK369" s="38"/>
      <c r="EL369" s="38"/>
      <c r="EM369" s="38"/>
      <c r="EN369" s="38"/>
      <c r="EO369" s="38"/>
      <c r="EP369" s="38"/>
      <c r="EQ369" s="38"/>
      <c r="ER369" s="38"/>
      <c r="ES369" s="38"/>
      <c r="ET369" s="38"/>
      <c r="EU369" s="38"/>
      <c r="EV369" s="38"/>
      <c r="EW369" s="38"/>
      <c r="EX369" s="38"/>
      <c r="EY369" s="38"/>
      <c r="EZ369" s="38"/>
    </row>
    <row r="370" spans="1:156" ht="20.100000000000001" customHeight="1" x14ac:dyDescent="0.25">
      <c r="A370" s="43"/>
      <c r="B370" s="54"/>
      <c r="C370" s="55"/>
      <c r="D370" s="43"/>
      <c r="E370" s="43"/>
      <c r="F370" s="43"/>
      <c r="G370" s="43"/>
      <c r="H370" s="43"/>
      <c r="I370" s="56"/>
      <c r="J370" s="38"/>
      <c r="L370" s="41"/>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c r="EA370" s="38"/>
      <c r="EB370" s="38"/>
      <c r="EC370" s="38"/>
      <c r="ED370" s="38"/>
      <c r="EE370" s="38"/>
      <c r="EF370" s="38"/>
      <c r="EG370" s="38"/>
      <c r="EH370" s="38"/>
      <c r="EI370" s="38"/>
      <c r="EJ370" s="38"/>
      <c r="EK370" s="38"/>
      <c r="EL370" s="38"/>
      <c r="EM370" s="38"/>
      <c r="EN370" s="38"/>
      <c r="EO370" s="38"/>
      <c r="EP370" s="38"/>
      <c r="EQ370" s="38"/>
      <c r="ER370" s="38"/>
      <c r="ES370" s="38"/>
      <c r="ET370" s="38"/>
      <c r="EU370" s="38"/>
      <c r="EV370" s="38"/>
      <c r="EW370" s="38"/>
      <c r="EX370" s="38"/>
      <c r="EY370" s="38"/>
      <c r="EZ370" s="38"/>
    </row>
    <row r="371" spans="1:156" ht="20.100000000000001" customHeight="1" x14ac:dyDescent="0.25">
      <c r="A371" s="43"/>
      <c r="B371" s="54"/>
      <c r="C371" s="55"/>
      <c r="D371" s="43"/>
      <c r="E371" s="43"/>
      <c r="F371" s="43"/>
      <c r="G371" s="43"/>
      <c r="H371" s="43"/>
      <c r="I371" s="56"/>
      <c r="J371" s="38"/>
      <c r="L371" s="41"/>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c r="EA371" s="38"/>
      <c r="EB371" s="38"/>
      <c r="EC371" s="38"/>
      <c r="ED371" s="38"/>
      <c r="EE371" s="38"/>
      <c r="EF371" s="38"/>
      <c r="EG371" s="38"/>
      <c r="EH371" s="38"/>
      <c r="EI371" s="38"/>
      <c r="EJ371" s="38"/>
      <c r="EK371" s="38"/>
      <c r="EL371" s="38"/>
      <c r="EM371" s="38"/>
      <c r="EN371" s="38"/>
      <c r="EO371" s="38"/>
      <c r="EP371" s="38"/>
      <c r="EQ371" s="38"/>
      <c r="ER371" s="38"/>
      <c r="ES371" s="38"/>
      <c r="ET371" s="38"/>
      <c r="EU371" s="38"/>
      <c r="EV371" s="38"/>
      <c r="EW371" s="38"/>
      <c r="EX371" s="38"/>
      <c r="EY371" s="38"/>
      <c r="EZ371" s="38"/>
    </row>
    <row r="372" spans="1:156" ht="20.100000000000001" customHeight="1" x14ac:dyDescent="0.25">
      <c r="A372" s="43"/>
      <c r="B372" s="54"/>
      <c r="C372" s="55"/>
      <c r="D372" s="43"/>
      <c r="E372" s="43"/>
      <c r="F372" s="43"/>
      <c r="G372" s="43"/>
      <c r="H372" s="43"/>
      <c r="I372" s="56"/>
      <c r="J372" s="38"/>
      <c r="L372" s="41"/>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c r="EA372" s="38"/>
      <c r="EB372" s="38"/>
      <c r="EC372" s="38"/>
      <c r="ED372" s="38"/>
      <c r="EE372" s="38"/>
      <c r="EF372" s="38"/>
      <c r="EG372" s="38"/>
      <c r="EH372" s="38"/>
      <c r="EI372" s="38"/>
      <c r="EJ372" s="38"/>
      <c r="EK372" s="38"/>
      <c r="EL372" s="38"/>
      <c r="EM372" s="38"/>
      <c r="EN372" s="38"/>
      <c r="EO372" s="38"/>
      <c r="EP372" s="38"/>
      <c r="EQ372" s="38"/>
      <c r="ER372" s="38"/>
      <c r="ES372" s="38"/>
      <c r="ET372" s="38"/>
      <c r="EU372" s="38"/>
      <c r="EV372" s="38"/>
      <c r="EW372" s="38"/>
      <c r="EX372" s="38"/>
      <c r="EY372" s="38"/>
      <c r="EZ372" s="38"/>
    </row>
    <row r="373" spans="1:156" ht="20.100000000000001" customHeight="1" x14ac:dyDescent="0.25">
      <c r="A373" s="43"/>
      <c r="B373" s="54"/>
      <c r="C373" s="55"/>
      <c r="D373" s="43"/>
      <c r="E373" s="43"/>
      <c r="F373" s="43"/>
      <c r="G373" s="43"/>
      <c r="H373" s="43"/>
      <c r="I373" s="56"/>
      <c r="J373" s="38"/>
      <c r="L373" s="41"/>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c r="EA373" s="38"/>
      <c r="EB373" s="38"/>
      <c r="EC373" s="38"/>
      <c r="ED373" s="38"/>
      <c r="EE373" s="38"/>
      <c r="EF373" s="38"/>
      <c r="EG373" s="38"/>
      <c r="EH373" s="38"/>
      <c r="EI373" s="38"/>
      <c r="EJ373" s="38"/>
      <c r="EK373" s="38"/>
      <c r="EL373" s="38"/>
      <c r="EM373" s="38"/>
      <c r="EN373" s="38"/>
      <c r="EO373" s="38"/>
      <c r="EP373" s="38"/>
      <c r="EQ373" s="38"/>
      <c r="ER373" s="38"/>
      <c r="ES373" s="38"/>
      <c r="ET373" s="38"/>
      <c r="EU373" s="38"/>
      <c r="EV373" s="38"/>
      <c r="EW373" s="38"/>
      <c r="EX373" s="38"/>
      <c r="EY373" s="38"/>
      <c r="EZ373" s="38"/>
    </row>
    <row r="374" spans="1:156" ht="20.100000000000001" customHeight="1" x14ac:dyDescent="0.25">
      <c r="A374" s="43"/>
      <c r="B374" s="54"/>
      <c r="C374" s="55"/>
      <c r="D374" s="43"/>
      <c r="E374" s="43"/>
      <c r="F374" s="43"/>
      <c r="G374" s="43"/>
      <c r="H374" s="43"/>
      <c r="I374" s="56"/>
      <c r="J374" s="38"/>
      <c r="L374" s="41"/>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c r="EA374" s="38"/>
      <c r="EB374" s="38"/>
      <c r="EC374" s="38"/>
      <c r="ED374" s="38"/>
      <c r="EE374" s="38"/>
      <c r="EF374" s="38"/>
      <c r="EG374" s="38"/>
      <c r="EH374" s="38"/>
      <c r="EI374" s="38"/>
      <c r="EJ374" s="38"/>
      <c r="EK374" s="38"/>
      <c r="EL374" s="38"/>
      <c r="EM374" s="38"/>
      <c r="EN374" s="38"/>
      <c r="EO374" s="38"/>
      <c r="EP374" s="38"/>
      <c r="EQ374" s="38"/>
      <c r="ER374" s="38"/>
      <c r="ES374" s="38"/>
      <c r="ET374" s="38"/>
      <c r="EU374" s="38"/>
      <c r="EV374" s="38"/>
      <c r="EW374" s="38"/>
      <c r="EX374" s="38"/>
      <c r="EY374" s="38"/>
      <c r="EZ374" s="38"/>
    </row>
    <row r="375" spans="1:156" ht="20.100000000000001" customHeight="1" x14ac:dyDescent="0.25">
      <c r="A375" s="43"/>
      <c r="B375" s="54"/>
      <c r="C375" s="55"/>
      <c r="D375" s="43"/>
      <c r="E375" s="43"/>
      <c r="F375" s="43"/>
      <c r="G375" s="43"/>
      <c r="H375" s="43"/>
      <c r="I375" s="56"/>
      <c r="J375" s="38"/>
      <c r="L375" s="41"/>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c r="EA375" s="38"/>
      <c r="EB375" s="38"/>
      <c r="EC375" s="38"/>
      <c r="ED375" s="38"/>
      <c r="EE375" s="38"/>
      <c r="EF375" s="38"/>
      <c r="EG375" s="38"/>
      <c r="EH375" s="38"/>
      <c r="EI375" s="38"/>
      <c r="EJ375" s="38"/>
      <c r="EK375" s="38"/>
      <c r="EL375" s="38"/>
      <c r="EM375" s="38"/>
      <c r="EN375" s="38"/>
      <c r="EO375" s="38"/>
      <c r="EP375" s="38"/>
      <c r="EQ375" s="38"/>
      <c r="ER375" s="38"/>
      <c r="ES375" s="38"/>
      <c r="ET375" s="38"/>
      <c r="EU375" s="38"/>
      <c r="EV375" s="38"/>
      <c r="EW375" s="38"/>
      <c r="EX375" s="38"/>
      <c r="EY375" s="38"/>
      <c r="EZ375" s="38"/>
    </row>
    <row r="376" spans="1:156" ht="20.100000000000001" customHeight="1" x14ac:dyDescent="0.25">
      <c r="A376" s="43"/>
      <c r="B376" s="54"/>
      <c r="C376" s="55"/>
      <c r="D376" s="43"/>
      <c r="E376" s="43"/>
      <c r="F376" s="43"/>
      <c r="G376" s="43"/>
      <c r="H376" s="43"/>
      <c r="I376" s="56"/>
      <c r="J376" s="38"/>
      <c r="L376" s="41"/>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c r="EA376" s="38"/>
      <c r="EB376" s="38"/>
      <c r="EC376" s="38"/>
      <c r="ED376" s="38"/>
      <c r="EE376" s="38"/>
      <c r="EF376" s="38"/>
      <c r="EG376" s="38"/>
      <c r="EH376" s="38"/>
      <c r="EI376" s="38"/>
      <c r="EJ376" s="38"/>
      <c r="EK376" s="38"/>
      <c r="EL376" s="38"/>
      <c r="EM376" s="38"/>
      <c r="EN376" s="38"/>
      <c r="EO376" s="38"/>
      <c r="EP376" s="38"/>
      <c r="EQ376" s="38"/>
      <c r="ER376" s="38"/>
      <c r="ES376" s="38"/>
      <c r="ET376" s="38"/>
      <c r="EU376" s="38"/>
      <c r="EV376" s="38"/>
      <c r="EW376" s="38"/>
      <c r="EX376" s="38"/>
      <c r="EY376" s="38"/>
      <c r="EZ376" s="38"/>
    </row>
    <row r="377" spans="1:156" ht="20.100000000000001" customHeight="1" x14ac:dyDescent="0.25">
      <c r="A377" s="43"/>
      <c r="B377" s="54"/>
      <c r="C377" s="55"/>
      <c r="D377" s="43"/>
      <c r="E377" s="43"/>
      <c r="F377" s="43"/>
      <c r="G377" s="43"/>
      <c r="H377" s="43"/>
      <c r="I377" s="56"/>
      <c r="J377" s="38"/>
      <c r="L377" s="41"/>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c r="EA377" s="38"/>
      <c r="EB377" s="38"/>
      <c r="EC377" s="38"/>
      <c r="ED377" s="38"/>
      <c r="EE377" s="38"/>
      <c r="EF377" s="38"/>
      <c r="EG377" s="38"/>
      <c r="EH377" s="38"/>
      <c r="EI377" s="38"/>
      <c r="EJ377" s="38"/>
      <c r="EK377" s="38"/>
      <c r="EL377" s="38"/>
      <c r="EM377" s="38"/>
      <c r="EN377" s="38"/>
      <c r="EO377" s="38"/>
      <c r="EP377" s="38"/>
      <c r="EQ377" s="38"/>
      <c r="ER377" s="38"/>
      <c r="ES377" s="38"/>
      <c r="ET377" s="38"/>
      <c r="EU377" s="38"/>
      <c r="EV377" s="38"/>
      <c r="EW377" s="38"/>
      <c r="EX377" s="38"/>
      <c r="EY377" s="38"/>
      <c r="EZ377" s="38"/>
    </row>
    <row r="378" spans="1:156" ht="20.100000000000001" customHeight="1" x14ac:dyDescent="0.25">
      <c r="A378" s="43"/>
      <c r="B378" s="54"/>
      <c r="C378" s="55"/>
      <c r="D378" s="43"/>
      <c r="E378" s="43"/>
      <c r="F378" s="43"/>
      <c r="G378" s="43"/>
      <c r="H378" s="43"/>
      <c r="I378" s="56"/>
      <c r="J378" s="38"/>
      <c r="L378" s="41"/>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c r="EA378" s="38"/>
      <c r="EB378" s="38"/>
      <c r="EC378" s="38"/>
      <c r="ED378" s="38"/>
      <c r="EE378" s="38"/>
      <c r="EF378" s="38"/>
      <c r="EG378" s="38"/>
      <c r="EH378" s="38"/>
      <c r="EI378" s="38"/>
      <c r="EJ378" s="38"/>
      <c r="EK378" s="38"/>
      <c r="EL378" s="38"/>
      <c r="EM378" s="38"/>
      <c r="EN378" s="38"/>
      <c r="EO378" s="38"/>
      <c r="EP378" s="38"/>
      <c r="EQ378" s="38"/>
      <c r="ER378" s="38"/>
      <c r="ES378" s="38"/>
      <c r="ET378" s="38"/>
      <c r="EU378" s="38"/>
      <c r="EV378" s="38"/>
      <c r="EW378" s="38"/>
      <c r="EX378" s="38"/>
      <c r="EY378" s="38"/>
      <c r="EZ378" s="38"/>
    </row>
    <row r="379" spans="1:156" ht="20.100000000000001" customHeight="1" x14ac:dyDescent="0.25">
      <c r="A379" s="43"/>
      <c r="B379" s="54"/>
      <c r="C379" s="55"/>
      <c r="D379" s="43"/>
      <c r="E379" s="43"/>
      <c r="F379" s="43"/>
      <c r="G379" s="43"/>
      <c r="H379" s="43"/>
      <c r="I379" s="56"/>
      <c r="J379" s="38"/>
      <c r="L379" s="41"/>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c r="EA379" s="38"/>
      <c r="EB379" s="38"/>
      <c r="EC379" s="38"/>
      <c r="ED379" s="38"/>
      <c r="EE379" s="38"/>
      <c r="EF379" s="38"/>
      <c r="EG379" s="38"/>
      <c r="EH379" s="38"/>
      <c r="EI379" s="38"/>
      <c r="EJ379" s="38"/>
      <c r="EK379" s="38"/>
      <c r="EL379" s="38"/>
      <c r="EM379" s="38"/>
      <c r="EN379" s="38"/>
      <c r="EO379" s="38"/>
      <c r="EP379" s="38"/>
      <c r="EQ379" s="38"/>
      <c r="ER379" s="38"/>
      <c r="ES379" s="38"/>
      <c r="ET379" s="38"/>
      <c r="EU379" s="38"/>
      <c r="EV379" s="38"/>
      <c r="EW379" s="38"/>
      <c r="EX379" s="38"/>
      <c r="EY379" s="38"/>
      <c r="EZ379" s="38"/>
    </row>
    <row r="380" spans="1:156" ht="20.100000000000001" customHeight="1" x14ac:dyDescent="0.25">
      <c r="A380" s="43"/>
      <c r="B380" s="54"/>
      <c r="C380" s="55"/>
      <c r="D380" s="43"/>
      <c r="E380" s="43"/>
      <c r="F380" s="43"/>
      <c r="G380" s="43"/>
      <c r="H380" s="43"/>
      <c r="I380" s="56"/>
      <c r="J380" s="38"/>
      <c r="L380" s="41"/>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c r="EA380" s="38"/>
      <c r="EB380" s="38"/>
      <c r="EC380" s="38"/>
      <c r="ED380" s="38"/>
      <c r="EE380" s="38"/>
      <c r="EF380" s="38"/>
      <c r="EG380" s="38"/>
      <c r="EH380" s="38"/>
      <c r="EI380" s="38"/>
      <c r="EJ380" s="38"/>
      <c r="EK380" s="38"/>
      <c r="EL380" s="38"/>
      <c r="EM380" s="38"/>
      <c r="EN380" s="38"/>
      <c r="EO380" s="38"/>
      <c r="EP380" s="38"/>
      <c r="EQ380" s="38"/>
      <c r="ER380" s="38"/>
      <c r="ES380" s="38"/>
      <c r="ET380" s="38"/>
      <c r="EU380" s="38"/>
      <c r="EV380" s="38"/>
      <c r="EW380" s="38"/>
      <c r="EX380" s="38"/>
      <c r="EY380" s="38"/>
      <c r="EZ380" s="38"/>
    </row>
    <row r="381" spans="1:156" ht="20.100000000000001" customHeight="1" x14ac:dyDescent="0.25">
      <c r="A381" s="43"/>
      <c r="B381" s="54"/>
      <c r="C381" s="55"/>
      <c r="D381" s="43"/>
      <c r="E381" s="43"/>
      <c r="F381" s="43"/>
      <c r="G381" s="43"/>
      <c r="H381" s="43"/>
      <c r="I381" s="56"/>
      <c r="J381" s="38"/>
      <c r="L381" s="41"/>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c r="EA381" s="38"/>
      <c r="EB381" s="38"/>
      <c r="EC381" s="38"/>
      <c r="ED381" s="38"/>
      <c r="EE381" s="38"/>
      <c r="EF381" s="38"/>
      <c r="EG381" s="38"/>
      <c r="EH381" s="38"/>
      <c r="EI381" s="38"/>
      <c r="EJ381" s="38"/>
      <c r="EK381" s="38"/>
      <c r="EL381" s="38"/>
      <c r="EM381" s="38"/>
      <c r="EN381" s="38"/>
      <c r="EO381" s="38"/>
      <c r="EP381" s="38"/>
      <c r="EQ381" s="38"/>
      <c r="ER381" s="38"/>
      <c r="ES381" s="38"/>
      <c r="ET381" s="38"/>
      <c r="EU381" s="38"/>
      <c r="EV381" s="38"/>
      <c r="EW381" s="38"/>
      <c r="EX381" s="38"/>
      <c r="EY381" s="38"/>
      <c r="EZ381" s="38"/>
    </row>
    <row r="382" spans="1:156" ht="20.100000000000001" customHeight="1" x14ac:dyDescent="0.25">
      <c r="A382" s="43"/>
      <c r="B382" s="54"/>
      <c r="C382" s="55"/>
      <c r="D382" s="43"/>
      <c r="E382" s="43"/>
      <c r="F382" s="43"/>
      <c r="G382" s="43"/>
      <c r="H382" s="43"/>
      <c r="I382" s="56"/>
      <c r="J382" s="38"/>
      <c r="L382" s="41"/>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c r="EA382" s="38"/>
      <c r="EB382" s="38"/>
      <c r="EC382" s="38"/>
      <c r="ED382" s="38"/>
      <c r="EE382" s="38"/>
      <c r="EF382" s="38"/>
      <c r="EG382" s="38"/>
      <c r="EH382" s="38"/>
      <c r="EI382" s="38"/>
      <c r="EJ382" s="38"/>
      <c r="EK382" s="38"/>
      <c r="EL382" s="38"/>
      <c r="EM382" s="38"/>
      <c r="EN382" s="38"/>
      <c r="EO382" s="38"/>
      <c r="EP382" s="38"/>
      <c r="EQ382" s="38"/>
      <c r="ER382" s="38"/>
      <c r="ES382" s="38"/>
      <c r="ET382" s="38"/>
      <c r="EU382" s="38"/>
      <c r="EV382" s="38"/>
      <c r="EW382" s="38"/>
      <c r="EX382" s="38"/>
      <c r="EY382" s="38"/>
      <c r="EZ382" s="38"/>
    </row>
    <row r="383" spans="1:156" ht="20.100000000000001" customHeight="1" x14ac:dyDescent="0.25">
      <c r="A383" s="43"/>
      <c r="B383" s="54"/>
      <c r="C383" s="55"/>
      <c r="D383" s="43"/>
      <c r="E383" s="43"/>
      <c r="F383" s="43"/>
      <c r="G383" s="43"/>
      <c r="H383" s="43"/>
      <c r="I383" s="56"/>
      <c r="J383" s="38"/>
      <c r="L383" s="41"/>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c r="EA383" s="38"/>
      <c r="EB383" s="38"/>
      <c r="EC383" s="38"/>
      <c r="ED383" s="38"/>
      <c r="EE383" s="38"/>
      <c r="EF383" s="38"/>
      <c r="EG383" s="38"/>
      <c r="EH383" s="38"/>
      <c r="EI383" s="38"/>
      <c r="EJ383" s="38"/>
      <c r="EK383" s="38"/>
      <c r="EL383" s="38"/>
      <c r="EM383" s="38"/>
      <c r="EN383" s="38"/>
      <c r="EO383" s="38"/>
      <c r="EP383" s="38"/>
      <c r="EQ383" s="38"/>
      <c r="ER383" s="38"/>
      <c r="ES383" s="38"/>
      <c r="ET383" s="38"/>
      <c r="EU383" s="38"/>
      <c r="EV383" s="38"/>
      <c r="EW383" s="38"/>
      <c r="EX383" s="38"/>
      <c r="EY383" s="38"/>
      <c r="EZ383" s="38"/>
    </row>
    <row r="384" spans="1:156" ht="20.100000000000001" customHeight="1" x14ac:dyDescent="0.25">
      <c r="A384" s="43"/>
      <c r="B384" s="54"/>
      <c r="C384" s="55"/>
      <c r="D384" s="43"/>
      <c r="E384" s="43"/>
      <c r="F384" s="43"/>
      <c r="G384" s="43"/>
      <c r="H384" s="43"/>
      <c r="I384" s="56"/>
      <c r="J384" s="38"/>
      <c r="L384" s="41"/>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c r="EA384" s="38"/>
      <c r="EB384" s="38"/>
      <c r="EC384" s="38"/>
      <c r="ED384" s="38"/>
      <c r="EE384" s="38"/>
      <c r="EF384" s="38"/>
      <c r="EG384" s="38"/>
      <c r="EH384" s="38"/>
      <c r="EI384" s="38"/>
      <c r="EJ384" s="38"/>
      <c r="EK384" s="38"/>
      <c r="EL384" s="38"/>
      <c r="EM384" s="38"/>
      <c r="EN384" s="38"/>
      <c r="EO384" s="38"/>
      <c r="EP384" s="38"/>
      <c r="EQ384" s="38"/>
      <c r="ER384" s="38"/>
      <c r="ES384" s="38"/>
      <c r="ET384" s="38"/>
      <c r="EU384" s="38"/>
      <c r="EV384" s="38"/>
      <c r="EW384" s="38"/>
      <c r="EX384" s="38"/>
      <c r="EY384" s="38"/>
      <c r="EZ384" s="38"/>
    </row>
    <row r="385" spans="1:156" ht="20.100000000000001" customHeight="1" x14ac:dyDescent="0.25">
      <c r="A385" s="43"/>
      <c r="B385" s="54"/>
      <c r="C385" s="55"/>
      <c r="D385" s="43"/>
      <c r="E385" s="43"/>
      <c r="F385" s="43"/>
      <c r="G385" s="43"/>
      <c r="H385" s="43"/>
      <c r="I385" s="56"/>
      <c r="J385" s="38"/>
      <c r="L385" s="41"/>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c r="EA385" s="38"/>
      <c r="EB385" s="38"/>
      <c r="EC385" s="38"/>
      <c r="ED385" s="38"/>
      <c r="EE385" s="38"/>
      <c r="EF385" s="38"/>
      <c r="EG385" s="38"/>
      <c r="EH385" s="38"/>
      <c r="EI385" s="38"/>
      <c r="EJ385" s="38"/>
      <c r="EK385" s="38"/>
      <c r="EL385" s="38"/>
      <c r="EM385" s="38"/>
      <c r="EN385" s="38"/>
      <c r="EO385" s="38"/>
      <c r="EP385" s="38"/>
      <c r="EQ385" s="38"/>
      <c r="ER385" s="38"/>
      <c r="ES385" s="38"/>
      <c r="ET385" s="38"/>
      <c r="EU385" s="38"/>
      <c r="EV385" s="38"/>
      <c r="EW385" s="38"/>
      <c r="EX385" s="38"/>
      <c r="EY385" s="38"/>
      <c r="EZ385" s="38"/>
    </row>
    <row r="386" spans="1:156" ht="20.100000000000001" customHeight="1" x14ac:dyDescent="0.25">
      <c r="A386" s="43"/>
      <c r="B386" s="54"/>
      <c r="C386" s="55"/>
      <c r="D386" s="43"/>
      <c r="E386" s="43"/>
      <c r="F386" s="43"/>
      <c r="G386" s="43"/>
      <c r="H386" s="43"/>
      <c r="I386" s="56"/>
      <c r="J386" s="38"/>
      <c r="L386" s="41"/>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c r="EA386" s="38"/>
      <c r="EB386" s="38"/>
      <c r="EC386" s="38"/>
      <c r="ED386" s="38"/>
      <c r="EE386" s="38"/>
      <c r="EF386" s="38"/>
      <c r="EG386" s="38"/>
      <c r="EH386" s="38"/>
      <c r="EI386" s="38"/>
      <c r="EJ386" s="38"/>
      <c r="EK386" s="38"/>
      <c r="EL386" s="38"/>
      <c r="EM386" s="38"/>
      <c r="EN386" s="38"/>
      <c r="EO386" s="38"/>
      <c r="EP386" s="38"/>
      <c r="EQ386" s="38"/>
      <c r="ER386" s="38"/>
      <c r="ES386" s="38"/>
      <c r="ET386" s="38"/>
      <c r="EU386" s="38"/>
      <c r="EV386" s="38"/>
      <c r="EW386" s="38"/>
      <c r="EX386" s="38"/>
      <c r="EY386" s="38"/>
      <c r="EZ386" s="38"/>
    </row>
    <row r="387" spans="1:156" ht="20.100000000000001" customHeight="1" x14ac:dyDescent="0.25">
      <c r="A387" s="43"/>
      <c r="B387" s="54"/>
      <c r="C387" s="55"/>
      <c r="D387" s="43"/>
      <c r="E387" s="43"/>
      <c r="F387" s="43"/>
      <c r="G387" s="43"/>
      <c r="H387" s="43"/>
      <c r="I387" s="56"/>
      <c r="J387" s="38"/>
      <c r="L387" s="41"/>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c r="EA387" s="38"/>
      <c r="EB387" s="38"/>
      <c r="EC387" s="38"/>
      <c r="ED387" s="38"/>
      <c r="EE387" s="38"/>
      <c r="EF387" s="38"/>
      <c r="EG387" s="38"/>
      <c r="EH387" s="38"/>
      <c r="EI387" s="38"/>
      <c r="EJ387" s="38"/>
      <c r="EK387" s="38"/>
      <c r="EL387" s="38"/>
      <c r="EM387" s="38"/>
      <c r="EN387" s="38"/>
      <c r="EO387" s="38"/>
      <c r="EP387" s="38"/>
      <c r="EQ387" s="38"/>
      <c r="ER387" s="38"/>
      <c r="ES387" s="38"/>
      <c r="ET387" s="38"/>
      <c r="EU387" s="38"/>
      <c r="EV387" s="38"/>
      <c r="EW387" s="38"/>
      <c r="EX387" s="38"/>
      <c r="EY387" s="38"/>
      <c r="EZ387" s="38"/>
    </row>
    <row r="388" spans="1:156" ht="20.100000000000001" customHeight="1" x14ac:dyDescent="0.25">
      <c r="A388" s="43"/>
      <c r="B388" s="54"/>
      <c r="C388" s="55"/>
      <c r="D388" s="43"/>
      <c r="E388" s="43"/>
      <c r="F388" s="43"/>
      <c r="G388" s="43"/>
      <c r="H388" s="43"/>
      <c r="I388" s="56"/>
      <c r="J388" s="38"/>
      <c r="L388" s="41"/>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c r="EA388" s="38"/>
      <c r="EB388" s="38"/>
      <c r="EC388" s="38"/>
      <c r="ED388" s="38"/>
      <c r="EE388" s="38"/>
      <c r="EF388" s="38"/>
      <c r="EG388" s="38"/>
      <c r="EH388" s="38"/>
      <c r="EI388" s="38"/>
      <c r="EJ388" s="38"/>
      <c r="EK388" s="38"/>
      <c r="EL388" s="38"/>
      <c r="EM388" s="38"/>
      <c r="EN388" s="38"/>
      <c r="EO388" s="38"/>
      <c r="EP388" s="38"/>
      <c r="EQ388" s="38"/>
      <c r="ER388" s="38"/>
      <c r="ES388" s="38"/>
      <c r="ET388" s="38"/>
      <c r="EU388" s="38"/>
      <c r="EV388" s="38"/>
      <c r="EW388" s="38"/>
      <c r="EX388" s="38"/>
      <c r="EY388" s="38"/>
      <c r="EZ388" s="38"/>
    </row>
    <row r="389" spans="1:156" ht="20.100000000000001" customHeight="1" x14ac:dyDescent="0.25">
      <c r="A389" s="43"/>
      <c r="B389" s="54"/>
      <c r="C389" s="55"/>
      <c r="D389" s="43"/>
      <c r="E389" s="43"/>
      <c r="F389" s="43"/>
      <c r="G389" s="43"/>
      <c r="H389" s="43"/>
      <c r="I389" s="56"/>
      <c r="J389" s="38"/>
      <c r="L389" s="41"/>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c r="DX389" s="38"/>
      <c r="DY389" s="38"/>
      <c r="DZ389" s="38"/>
      <c r="EA389" s="38"/>
      <c r="EB389" s="38"/>
      <c r="EC389" s="38"/>
      <c r="ED389" s="38"/>
      <c r="EE389" s="38"/>
      <c r="EF389" s="38"/>
      <c r="EG389" s="38"/>
      <c r="EH389" s="38"/>
      <c r="EI389" s="38"/>
      <c r="EJ389" s="38"/>
      <c r="EK389" s="38"/>
      <c r="EL389" s="38"/>
      <c r="EM389" s="38"/>
      <c r="EN389" s="38"/>
      <c r="EO389" s="38"/>
      <c r="EP389" s="38"/>
      <c r="EQ389" s="38"/>
      <c r="ER389" s="38"/>
      <c r="ES389" s="38"/>
      <c r="ET389" s="38"/>
      <c r="EU389" s="38"/>
      <c r="EV389" s="38"/>
      <c r="EW389" s="38"/>
      <c r="EX389" s="38"/>
      <c r="EY389" s="38"/>
      <c r="EZ389" s="38"/>
    </row>
    <row r="390" spans="1:156" ht="20.100000000000001" customHeight="1" x14ac:dyDescent="0.25">
      <c r="A390" s="43"/>
      <c r="B390" s="54"/>
      <c r="C390" s="55"/>
      <c r="D390" s="43"/>
      <c r="E390" s="43"/>
      <c r="F390" s="43"/>
      <c r="G390" s="43"/>
      <c r="H390" s="43"/>
      <c r="I390" s="56"/>
      <c r="J390" s="38"/>
      <c r="L390" s="41"/>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c r="EA390" s="38"/>
      <c r="EB390" s="38"/>
      <c r="EC390" s="38"/>
      <c r="ED390" s="38"/>
      <c r="EE390" s="38"/>
      <c r="EF390" s="38"/>
      <c r="EG390" s="38"/>
      <c r="EH390" s="38"/>
      <c r="EI390" s="38"/>
      <c r="EJ390" s="38"/>
      <c r="EK390" s="38"/>
      <c r="EL390" s="38"/>
      <c r="EM390" s="38"/>
      <c r="EN390" s="38"/>
      <c r="EO390" s="38"/>
      <c r="EP390" s="38"/>
      <c r="EQ390" s="38"/>
      <c r="ER390" s="38"/>
      <c r="ES390" s="38"/>
      <c r="ET390" s="38"/>
      <c r="EU390" s="38"/>
      <c r="EV390" s="38"/>
      <c r="EW390" s="38"/>
      <c r="EX390" s="38"/>
      <c r="EY390" s="38"/>
      <c r="EZ390" s="38"/>
    </row>
    <row r="391" spans="1:156" ht="20.100000000000001" customHeight="1" x14ac:dyDescent="0.25">
      <c r="A391" s="43"/>
      <c r="B391" s="54"/>
      <c r="C391" s="55"/>
      <c r="D391" s="43"/>
      <c r="E391" s="43"/>
      <c r="F391" s="43"/>
      <c r="G391" s="43"/>
      <c r="H391" s="43"/>
      <c r="I391" s="56"/>
      <c r="J391" s="38"/>
      <c r="L391" s="41"/>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c r="DX391" s="38"/>
      <c r="DY391" s="38"/>
      <c r="DZ391" s="38"/>
      <c r="EA391" s="38"/>
      <c r="EB391" s="38"/>
      <c r="EC391" s="38"/>
      <c r="ED391" s="38"/>
      <c r="EE391" s="38"/>
      <c r="EF391" s="38"/>
      <c r="EG391" s="38"/>
      <c r="EH391" s="38"/>
      <c r="EI391" s="38"/>
      <c r="EJ391" s="38"/>
      <c r="EK391" s="38"/>
      <c r="EL391" s="38"/>
      <c r="EM391" s="38"/>
      <c r="EN391" s="38"/>
      <c r="EO391" s="38"/>
      <c r="EP391" s="38"/>
      <c r="EQ391" s="38"/>
      <c r="ER391" s="38"/>
      <c r="ES391" s="38"/>
      <c r="ET391" s="38"/>
      <c r="EU391" s="38"/>
      <c r="EV391" s="38"/>
      <c r="EW391" s="38"/>
      <c r="EX391" s="38"/>
      <c r="EY391" s="38"/>
      <c r="EZ391" s="38"/>
    </row>
    <row r="392" spans="1:156" ht="20.100000000000001" customHeight="1" x14ac:dyDescent="0.25">
      <c r="A392" s="43"/>
      <c r="B392" s="54"/>
      <c r="C392" s="55"/>
      <c r="D392" s="43"/>
      <c r="E392" s="43"/>
      <c r="F392" s="43"/>
      <c r="G392" s="43"/>
      <c r="H392" s="43"/>
      <c r="I392" s="56"/>
      <c r="J392" s="38"/>
      <c r="L392" s="41"/>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c r="EA392" s="38"/>
      <c r="EB392" s="38"/>
      <c r="EC392" s="38"/>
      <c r="ED392" s="38"/>
      <c r="EE392" s="38"/>
      <c r="EF392" s="38"/>
      <c r="EG392" s="38"/>
      <c r="EH392" s="38"/>
      <c r="EI392" s="38"/>
      <c r="EJ392" s="38"/>
      <c r="EK392" s="38"/>
      <c r="EL392" s="38"/>
      <c r="EM392" s="38"/>
      <c r="EN392" s="38"/>
      <c r="EO392" s="38"/>
      <c r="EP392" s="38"/>
      <c r="EQ392" s="38"/>
      <c r="ER392" s="38"/>
      <c r="ES392" s="38"/>
      <c r="ET392" s="38"/>
      <c r="EU392" s="38"/>
      <c r="EV392" s="38"/>
      <c r="EW392" s="38"/>
      <c r="EX392" s="38"/>
      <c r="EY392" s="38"/>
      <c r="EZ392" s="38"/>
    </row>
    <row r="393" spans="1:156" ht="20.100000000000001" customHeight="1" x14ac:dyDescent="0.25">
      <c r="A393" s="43"/>
      <c r="B393" s="54"/>
      <c r="C393" s="55"/>
      <c r="D393" s="43"/>
      <c r="E393" s="43"/>
      <c r="F393" s="43"/>
      <c r="G393" s="43"/>
      <c r="H393" s="43"/>
      <c r="I393" s="56"/>
      <c r="J393" s="38"/>
      <c r="L393" s="41"/>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c r="DX393" s="38"/>
      <c r="DY393" s="38"/>
      <c r="DZ393" s="38"/>
      <c r="EA393" s="38"/>
      <c r="EB393" s="38"/>
      <c r="EC393" s="38"/>
      <c r="ED393" s="38"/>
      <c r="EE393" s="38"/>
      <c r="EF393" s="38"/>
      <c r="EG393" s="38"/>
      <c r="EH393" s="38"/>
      <c r="EI393" s="38"/>
      <c r="EJ393" s="38"/>
      <c r="EK393" s="38"/>
      <c r="EL393" s="38"/>
      <c r="EM393" s="38"/>
      <c r="EN393" s="38"/>
      <c r="EO393" s="38"/>
      <c r="EP393" s="38"/>
      <c r="EQ393" s="38"/>
      <c r="ER393" s="38"/>
      <c r="ES393" s="38"/>
      <c r="ET393" s="38"/>
      <c r="EU393" s="38"/>
      <c r="EV393" s="38"/>
      <c r="EW393" s="38"/>
      <c r="EX393" s="38"/>
      <c r="EY393" s="38"/>
      <c r="EZ393" s="38"/>
    </row>
    <row r="394" spans="1:156" ht="20.100000000000001" customHeight="1" x14ac:dyDescent="0.25">
      <c r="A394" s="43"/>
      <c r="B394" s="54"/>
      <c r="C394" s="55"/>
      <c r="D394" s="43"/>
      <c r="E394" s="43"/>
      <c r="F394" s="43"/>
      <c r="G394" s="43"/>
      <c r="H394" s="43"/>
      <c r="I394" s="56"/>
      <c r="J394" s="38"/>
      <c r="L394" s="41"/>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c r="EA394" s="38"/>
      <c r="EB394" s="38"/>
      <c r="EC394" s="38"/>
      <c r="ED394" s="38"/>
      <c r="EE394" s="38"/>
      <c r="EF394" s="38"/>
      <c r="EG394" s="38"/>
      <c r="EH394" s="38"/>
      <c r="EI394" s="38"/>
      <c r="EJ394" s="38"/>
      <c r="EK394" s="38"/>
      <c r="EL394" s="38"/>
      <c r="EM394" s="38"/>
      <c r="EN394" s="38"/>
      <c r="EO394" s="38"/>
      <c r="EP394" s="38"/>
      <c r="EQ394" s="38"/>
      <c r="ER394" s="38"/>
      <c r="ES394" s="38"/>
      <c r="ET394" s="38"/>
      <c r="EU394" s="38"/>
      <c r="EV394" s="38"/>
      <c r="EW394" s="38"/>
      <c r="EX394" s="38"/>
      <c r="EY394" s="38"/>
      <c r="EZ394" s="38"/>
    </row>
    <row r="395" spans="1:156" ht="20.100000000000001" customHeight="1" x14ac:dyDescent="0.25">
      <c r="A395" s="43"/>
      <c r="B395" s="54"/>
      <c r="C395" s="55"/>
      <c r="D395" s="43"/>
      <c r="E395" s="43"/>
      <c r="F395" s="43"/>
      <c r="G395" s="43"/>
      <c r="H395" s="43"/>
      <c r="I395" s="56"/>
      <c r="J395" s="38"/>
      <c r="L395" s="41"/>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c r="EA395" s="38"/>
      <c r="EB395" s="38"/>
      <c r="EC395" s="38"/>
      <c r="ED395" s="38"/>
      <c r="EE395" s="38"/>
      <c r="EF395" s="38"/>
      <c r="EG395" s="38"/>
      <c r="EH395" s="38"/>
      <c r="EI395" s="38"/>
      <c r="EJ395" s="38"/>
      <c r="EK395" s="38"/>
      <c r="EL395" s="38"/>
      <c r="EM395" s="38"/>
      <c r="EN395" s="38"/>
      <c r="EO395" s="38"/>
      <c r="EP395" s="38"/>
      <c r="EQ395" s="38"/>
      <c r="ER395" s="38"/>
      <c r="ES395" s="38"/>
      <c r="ET395" s="38"/>
      <c r="EU395" s="38"/>
      <c r="EV395" s="38"/>
      <c r="EW395" s="38"/>
      <c r="EX395" s="38"/>
      <c r="EY395" s="38"/>
      <c r="EZ395" s="38"/>
    </row>
    <row r="396" spans="1:156" ht="20.100000000000001" customHeight="1" x14ac:dyDescent="0.25">
      <c r="A396" s="43"/>
      <c r="B396" s="54"/>
      <c r="C396" s="55"/>
      <c r="D396" s="43"/>
      <c r="E396" s="43"/>
      <c r="F396" s="43"/>
      <c r="G396" s="43"/>
      <c r="H396" s="43"/>
      <c r="I396" s="56"/>
      <c r="J396" s="38"/>
      <c r="L396" s="41"/>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c r="EA396" s="38"/>
      <c r="EB396" s="38"/>
      <c r="EC396" s="38"/>
      <c r="ED396" s="38"/>
      <c r="EE396" s="38"/>
      <c r="EF396" s="38"/>
      <c r="EG396" s="38"/>
      <c r="EH396" s="38"/>
      <c r="EI396" s="38"/>
      <c r="EJ396" s="38"/>
      <c r="EK396" s="38"/>
      <c r="EL396" s="38"/>
      <c r="EM396" s="38"/>
      <c r="EN396" s="38"/>
      <c r="EO396" s="38"/>
      <c r="EP396" s="38"/>
      <c r="EQ396" s="38"/>
      <c r="ER396" s="38"/>
      <c r="ES396" s="38"/>
      <c r="ET396" s="38"/>
      <c r="EU396" s="38"/>
      <c r="EV396" s="38"/>
      <c r="EW396" s="38"/>
      <c r="EX396" s="38"/>
      <c r="EY396" s="38"/>
      <c r="EZ396" s="38"/>
    </row>
    <row r="397" spans="1:156" ht="20.100000000000001" customHeight="1" x14ac:dyDescent="0.25">
      <c r="A397" s="43"/>
      <c r="B397" s="54"/>
      <c r="C397" s="55"/>
      <c r="D397" s="43"/>
      <c r="E397" s="43"/>
      <c r="F397" s="43"/>
      <c r="G397" s="43"/>
      <c r="H397" s="43"/>
      <c r="I397" s="56"/>
      <c r="J397" s="38"/>
      <c r="L397" s="41"/>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c r="EA397" s="38"/>
      <c r="EB397" s="38"/>
      <c r="EC397" s="38"/>
      <c r="ED397" s="38"/>
      <c r="EE397" s="38"/>
      <c r="EF397" s="38"/>
      <c r="EG397" s="38"/>
      <c r="EH397" s="38"/>
      <c r="EI397" s="38"/>
      <c r="EJ397" s="38"/>
      <c r="EK397" s="38"/>
      <c r="EL397" s="38"/>
      <c r="EM397" s="38"/>
      <c r="EN397" s="38"/>
      <c r="EO397" s="38"/>
      <c r="EP397" s="38"/>
      <c r="EQ397" s="38"/>
      <c r="ER397" s="38"/>
      <c r="ES397" s="38"/>
      <c r="ET397" s="38"/>
      <c r="EU397" s="38"/>
      <c r="EV397" s="38"/>
      <c r="EW397" s="38"/>
      <c r="EX397" s="38"/>
      <c r="EY397" s="38"/>
      <c r="EZ397" s="38"/>
    </row>
    <row r="398" spans="1:156" ht="20.100000000000001" customHeight="1" x14ac:dyDescent="0.25">
      <c r="A398" s="43"/>
      <c r="B398" s="54"/>
      <c r="C398" s="55"/>
      <c r="D398" s="43"/>
      <c r="E398" s="43"/>
      <c r="F398" s="43"/>
      <c r="G398" s="43"/>
      <c r="H398" s="43"/>
      <c r="I398" s="56"/>
      <c r="J398" s="38"/>
      <c r="L398" s="41"/>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c r="EA398" s="38"/>
      <c r="EB398" s="38"/>
      <c r="EC398" s="38"/>
      <c r="ED398" s="38"/>
      <c r="EE398" s="38"/>
      <c r="EF398" s="38"/>
      <c r="EG398" s="38"/>
      <c r="EH398" s="38"/>
      <c r="EI398" s="38"/>
      <c r="EJ398" s="38"/>
      <c r="EK398" s="38"/>
      <c r="EL398" s="38"/>
      <c r="EM398" s="38"/>
      <c r="EN398" s="38"/>
      <c r="EO398" s="38"/>
      <c r="EP398" s="38"/>
      <c r="EQ398" s="38"/>
      <c r="ER398" s="38"/>
      <c r="ES398" s="38"/>
      <c r="ET398" s="38"/>
      <c r="EU398" s="38"/>
      <c r="EV398" s="38"/>
      <c r="EW398" s="38"/>
      <c r="EX398" s="38"/>
      <c r="EY398" s="38"/>
      <c r="EZ398" s="38"/>
    </row>
    <row r="399" spans="1:156" ht="20.100000000000001" customHeight="1" x14ac:dyDescent="0.25">
      <c r="A399" s="43"/>
      <c r="B399" s="54"/>
      <c r="C399" s="55"/>
      <c r="D399" s="43"/>
      <c r="E399" s="43"/>
      <c r="F399" s="43"/>
      <c r="G399" s="43"/>
      <c r="H399" s="43"/>
      <c r="I399" s="56"/>
      <c r="J399" s="38"/>
      <c r="L399" s="41"/>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c r="EA399" s="38"/>
      <c r="EB399" s="38"/>
      <c r="EC399" s="38"/>
      <c r="ED399" s="38"/>
      <c r="EE399" s="38"/>
      <c r="EF399" s="38"/>
      <c r="EG399" s="38"/>
      <c r="EH399" s="38"/>
      <c r="EI399" s="38"/>
      <c r="EJ399" s="38"/>
      <c r="EK399" s="38"/>
      <c r="EL399" s="38"/>
      <c r="EM399" s="38"/>
      <c r="EN399" s="38"/>
      <c r="EO399" s="38"/>
      <c r="EP399" s="38"/>
      <c r="EQ399" s="38"/>
      <c r="ER399" s="38"/>
      <c r="ES399" s="38"/>
      <c r="ET399" s="38"/>
      <c r="EU399" s="38"/>
      <c r="EV399" s="38"/>
      <c r="EW399" s="38"/>
      <c r="EX399" s="38"/>
      <c r="EY399" s="38"/>
      <c r="EZ399" s="38"/>
    </row>
    <row r="400" spans="1:156" ht="20.100000000000001" customHeight="1" x14ac:dyDescent="0.25">
      <c r="A400" s="43"/>
      <c r="B400" s="54"/>
      <c r="C400" s="55"/>
      <c r="D400" s="43"/>
      <c r="E400" s="43"/>
      <c r="F400" s="43"/>
      <c r="G400" s="43"/>
      <c r="H400" s="43"/>
      <c r="I400" s="56"/>
      <c r="J400" s="38"/>
      <c r="L400" s="41"/>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c r="EA400" s="38"/>
      <c r="EB400" s="38"/>
      <c r="EC400" s="38"/>
      <c r="ED400" s="38"/>
      <c r="EE400" s="38"/>
      <c r="EF400" s="38"/>
      <c r="EG400" s="38"/>
      <c r="EH400" s="38"/>
      <c r="EI400" s="38"/>
      <c r="EJ400" s="38"/>
      <c r="EK400" s="38"/>
      <c r="EL400" s="38"/>
      <c r="EM400" s="38"/>
      <c r="EN400" s="38"/>
      <c r="EO400" s="38"/>
      <c r="EP400" s="38"/>
      <c r="EQ400" s="38"/>
      <c r="ER400" s="38"/>
      <c r="ES400" s="38"/>
      <c r="ET400" s="38"/>
      <c r="EU400" s="38"/>
      <c r="EV400" s="38"/>
      <c r="EW400" s="38"/>
      <c r="EX400" s="38"/>
      <c r="EY400" s="38"/>
      <c r="EZ400" s="38"/>
    </row>
    <row r="401" spans="1:156" ht="20.100000000000001" customHeight="1" x14ac:dyDescent="0.25">
      <c r="A401" s="43"/>
      <c r="B401" s="54"/>
      <c r="C401" s="55"/>
      <c r="D401" s="43"/>
      <c r="E401" s="43"/>
      <c r="F401" s="43"/>
      <c r="G401" s="43"/>
      <c r="H401" s="43"/>
      <c r="I401" s="56"/>
      <c r="J401" s="38"/>
      <c r="L401" s="41"/>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c r="EA401" s="38"/>
      <c r="EB401" s="38"/>
      <c r="EC401" s="38"/>
      <c r="ED401" s="38"/>
      <c r="EE401" s="38"/>
      <c r="EF401" s="38"/>
      <c r="EG401" s="38"/>
      <c r="EH401" s="38"/>
      <c r="EI401" s="38"/>
      <c r="EJ401" s="38"/>
      <c r="EK401" s="38"/>
      <c r="EL401" s="38"/>
      <c r="EM401" s="38"/>
      <c r="EN401" s="38"/>
      <c r="EO401" s="38"/>
      <c r="EP401" s="38"/>
      <c r="EQ401" s="38"/>
      <c r="ER401" s="38"/>
      <c r="ES401" s="38"/>
      <c r="ET401" s="38"/>
      <c r="EU401" s="38"/>
      <c r="EV401" s="38"/>
      <c r="EW401" s="38"/>
      <c r="EX401" s="38"/>
      <c r="EY401" s="38"/>
      <c r="EZ401" s="38"/>
    </row>
    <row r="402" spans="1:156" ht="20.100000000000001" customHeight="1" x14ac:dyDescent="0.25">
      <c r="A402" s="43"/>
      <c r="B402" s="54"/>
      <c r="C402" s="55"/>
      <c r="D402" s="43"/>
      <c r="E402" s="43"/>
      <c r="F402" s="43"/>
      <c r="G402" s="43"/>
      <c r="H402" s="43"/>
      <c r="I402" s="56"/>
      <c r="J402" s="38"/>
      <c r="L402" s="41"/>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c r="EA402" s="38"/>
      <c r="EB402" s="38"/>
      <c r="EC402" s="38"/>
      <c r="ED402" s="38"/>
      <c r="EE402" s="38"/>
      <c r="EF402" s="38"/>
      <c r="EG402" s="38"/>
      <c r="EH402" s="38"/>
      <c r="EI402" s="38"/>
      <c r="EJ402" s="38"/>
      <c r="EK402" s="38"/>
      <c r="EL402" s="38"/>
      <c r="EM402" s="38"/>
      <c r="EN402" s="38"/>
      <c r="EO402" s="38"/>
      <c r="EP402" s="38"/>
      <c r="EQ402" s="38"/>
      <c r="ER402" s="38"/>
      <c r="ES402" s="38"/>
      <c r="ET402" s="38"/>
      <c r="EU402" s="38"/>
      <c r="EV402" s="38"/>
      <c r="EW402" s="38"/>
      <c r="EX402" s="38"/>
      <c r="EY402" s="38"/>
      <c r="EZ402" s="38"/>
    </row>
    <row r="403" spans="1:156" ht="20.100000000000001" customHeight="1" x14ac:dyDescent="0.25">
      <c r="A403" s="43"/>
      <c r="B403" s="54"/>
      <c r="C403" s="55"/>
      <c r="D403" s="43"/>
      <c r="E403" s="43"/>
      <c r="F403" s="43"/>
      <c r="G403" s="43"/>
      <c r="H403" s="43"/>
      <c r="I403" s="56"/>
      <c r="J403" s="38"/>
      <c r="L403" s="41"/>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c r="EA403" s="38"/>
      <c r="EB403" s="38"/>
      <c r="EC403" s="38"/>
      <c r="ED403" s="38"/>
      <c r="EE403" s="38"/>
      <c r="EF403" s="38"/>
      <c r="EG403" s="38"/>
      <c r="EH403" s="38"/>
      <c r="EI403" s="38"/>
      <c r="EJ403" s="38"/>
      <c r="EK403" s="38"/>
      <c r="EL403" s="38"/>
      <c r="EM403" s="38"/>
      <c r="EN403" s="38"/>
      <c r="EO403" s="38"/>
      <c r="EP403" s="38"/>
      <c r="EQ403" s="38"/>
      <c r="ER403" s="38"/>
      <c r="ES403" s="38"/>
      <c r="ET403" s="38"/>
      <c r="EU403" s="38"/>
      <c r="EV403" s="38"/>
      <c r="EW403" s="38"/>
      <c r="EX403" s="38"/>
      <c r="EY403" s="38"/>
      <c r="EZ403" s="38"/>
    </row>
    <row r="404" spans="1:156" ht="20.100000000000001" customHeight="1" x14ac:dyDescent="0.25">
      <c r="A404" s="43"/>
      <c r="B404" s="54"/>
      <c r="C404" s="55"/>
      <c r="D404" s="43"/>
      <c r="E404" s="43"/>
      <c r="F404" s="43"/>
      <c r="G404" s="43"/>
      <c r="H404" s="43"/>
      <c r="I404" s="56"/>
      <c r="J404" s="38"/>
      <c r="L404" s="41"/>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c r="EA404" s="38"/>
      <c r="EB404" s="38"/>
      <c r="EC404" s="38"/>
      <c r="ED404" s="38"/>
      <c r="EE404" s="38"/>
      <c r="EF404" s="38"/>
      <c r="EG404" s="38"/>
      <c r="EH404" s="38"/>
      <c r="EI404" s="38"/>
      <c r="EJ404" s="38"/>
      <c r="EK404" s="38"/>
      <c r="EL404" s="38"/>
      <c r="EM404" s="38"/>
      <c r="EN404" s="38"/>
      <c r="EO404" s="38"/>
      <c r="EP404" s="38"/>
      <c r="EQ404" s="38"/>
      <c r="ER404" s="38"/>
      <c r="ES404" s="38"/>
      <c r="ET404" s="38"/>
      <c r="EU404" s="38"/>
      <c r="EV404" s="38"/>
      <c r="EW404" s="38"/>
      <c r="EX404" s="38"/>
      <c r="EY404" s="38"/>
      <c r="EZ404" s="38"/>
    </row>
    <row r="405" spans="1:156" ht="20.100000000000001" customHeight="1" x14ac:dyDescent="0.25">
      <c r="A405" s="43"/>
      <c r="B405" s="54"/>
      <c r="C405" s="55"/>
      <c r="D405" s="43"/>
      <c r="E405" s="43"/>
      <c r="F405" s="43"/>
      <c r="G405" s="43"/>
      <c r="H405" s="43"/>
      <c r="I405" s="56"/>
      <c r="J405" s="38"/>
      <c r="L405" s="41"/>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c r="EA405" s="38"/>
      <c r="EB405" s="38"/>
      <c r="EC405" s="38"/>
      <c r="ED405" s="38"/>
      <c r="EE405" s="38"/>
      <c r="EF405" s="38"/>
      <c r="EG405" s="38"/>
      <c r="EH405" s="38"/>
      <c r="EI405" s="38"/>
      <c r="EJ405" s="38"/>
      <c r="EK405" s="38"/>
      <c r="EL405" s="38"/>
      <c r="EM405" s="38"/>
      <c r="EN405" s="38"/>
      <c r="EO405" s="38"/>
      <c r="EP405" s="38"/>
      <c r="EQ405" s="38"/>
      <c r="ER405" s="38"/>
      <c r="ES405" s="38"/>
      <c r="ET405" s="38"/>
      <c r="EU405" s="38"/>
      <c r="EV405" s="38"/>
      <c r="EW405" s="38"/>
      <c r="EX405" s="38"/>
      <c r="EY405" s="38"/>
      <c r="EZ405" s="38"/>
    </row>
    <row r="406" spans="1:156" ht="20.100000000000001" customHeight="1" x14ac:dyDescent="0.25">
      <c r="A406" s="43"/>
      <c r="B406" s="54"/>
      <c r="C406" s="55"/>
      <c r="D406" s="43"/>
      <c r="E406" s="43"/>
      <c r="F406" s="43"/>
      <c r="G406" s="43"/>
      <c r="H406" s="43"/>
      <c r="I406" s="56"/>
      <c r="J406" s="38"/>
      <c r="L406" s="41"/>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c r="EA406" s="38"/>
      <c r="EB406" s="38"/>
      <c r="EC406" s="38"/>
      <c r="ED406" s="38"/>
      <c r="EE406" s="38"/>
      <c r="EF406" s="38"/>
      <c r="EG406" s="38"/>
      <c r="EH406" s="38"/>
      <c r="EI406" s="38"/>
      <c r="EJ406" s="38"/>
      <c r="EK406" s="38"/>
      <c r="EL406" s="38"/>
      <c r="EM406" s="38"/>
      <c r="EN406" s="38"/>
      <c r="EO406" s="38"/>
      <c r="EP406" s="38"/>
      <c r="EQ406" s="38"/>
      <c r="ER406" s="38"/>
      <c r="ES406" s="38"/>
      <c r="ET406" s="38"/>
      <c r="EU406" s="38"/>
      <c r="EV406" s="38"/>
      <c r="EW406" s="38"/>
      <c r="EX406" s="38"/>
      <c r="EY406" s="38"/>
      <c r="EZ406" s="38"/>
    </row>
    <row r="407" spans="1:156" ht="20.100000000000001" customHeight="1" x14ac:dyDescent="0.25">
      <c r="A407" s="43"/>
      <c r="B407" s="54"/>
      <c r="C407" s="55"/>
      <c r="D407" s="43"/>
      <c r="E407" s="43"/>
      <c r="F407" s="43"/>
      <c r="G407" s="43"/>
      <c r="H407" s="43"/>
      <c r="I407" s="56"/>
      <c r="J407" s="38"/>
      <c r="L407" s="41"/>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c r="EA407" s="38"/>
      <c r="EB407" s="38"/>
      <c r="EC407" s="38"/>
      <c r="ED407" s="38"/>
      <c r="EE407" s="38"/>
      <c r="EF407" s="38"/>
      <c r="EG407" s="38"/>
      <c r="EH407" s="38"/>
      <c r="EI407" s="38"/>
      <c r="EJ407" s="38"/>
      <c r="EK407" s="38"/>
      <c r="EL407" s="38"/>
      <c r="EM407" s="38"/>
      <c r="EN407" s="38"/>
      <c r="EO407" s="38"/>
      <c r="EP407" s="38"/>
      <c r="EQ407" s="38"/>
      <c r="ER407" s="38"/>
      <c r="ES407" s="38"/>
      <c r="ET407" s="38"/>
      <c r="EU407" s="38"/>
      <c r="EV407" s="38"/>
      <c r="EW407" s="38"/>
      <c r="EX407" s="38"/>
      <c r="EY407" s="38"/>
      <c r="EZ407" s="38"/>
    </row>
    <row r="408" spans="1:156" ht="20.100000000000001" customHeight="1" x14ac:dyDescent="0.25">
      <c r="A408" s="43"/>
      <c r="B408" s="54"/>
      <c r="C408" s="55"/>
      <c r="D408" s="43"/>
      <c r="E408" s="43"/>
      <c r="F408" s="43"/>
      <c r="G408" s="43"/>
      <c r="H408" s="43"/>
      <c r="I408" s="56"/>
      <c r="J408" s="38"/>
      <c r="L408" s="41"/>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c r="EA408" s="38"/>
      <c r="EB408" s="38"/>
      <c r="EC408" s="38"/>
      <c r="ED408" s="38"/>
      <c r="EE408" s="38"/>
      <c r="EF408" s="38"/>
      <c r="EG408" s="38"/>
      <c r="EH408" s="38"/>
      <c r="EI408" s="38"/>
      <c r="EJ408" s="38"/>
      <c r="EK408" s="38"/>
      <c r="EL408" s="38"/>
      <c r="EM408" s="38"/>
      <c r="EN408" s="38"/>
      <c r="EO408" s="38"/>
      <c r="EP408" s="38"/>
      <c r="EQ408" s="38"/>
      <c r="ER408" s="38"/>
      <c r="ES408" s="38"/>
      <c r="ET408" s="38"/>
      <c r="EU408" s="38"/>
      <c r="EV408" s="38"/>
      <c r="EW408" s="38"/>
      <c r="EX408" s="38"/>
      <c r="EY408" s="38"/>
      <c r="EZ408" s="38"/>
    </row>
    <row r="409" spans="1:156" ht="20.100000000000001" customHeight="1" x14ac:dyDescent="0.25">
      <c r="A409" s="43"/>
      <c r="B409" s="54"/>
      <c r="C409" s="55"/>
      <c r="D409" s="43"/>
      <c r="E409" s="43"/>
      <c r="F409" s="43"/>
      <c r="G409" s="43"/>
      <c r="H409" s="43"/>
      <c r="I409" s="56"/>
      <c r="J409" s="38"/>
      <c r="L409" s="41"/>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c r="EA409" s="38"/>
      <c r="EB409" s="38"/>
      <c r="EC409" s="38"/>
      <c r="ED409" s="38"/>
      <c r="EE409" s="38"/>
      <c r="EF409" s="38"/>
      <c r="EG409" s="38"/>
      <c r="EH409" s="38"/>
      <c r="EI409" s="38"/>
      <c r="EJ409" s="38"/>
      <c r="EK409" s="38"/>
      <c r="EL409" s="38"/>
      <c r="EM409" s="38"/>
      <c r="EN409" s="38"/>
      <c r="EO409" s="38"/>
      <c r="EP409" s="38"/>
      <c r="EQ409" s="38"/>
      <c r="ER409" s="38"/>
      <c r="ES409" s="38"/>
      <c r="ET409" s="38"/>
      <c r="EU409" s="38"/>
      <c r="EV409" s="38"/>
      <c r="EW409" s="38"/>
      <c r="EX409" s="38"/>
      <c r="EY409" s="38"/>
      <c r="EZ409" s="38"/>
    </row>
    <row r="410" spans="1:156" ht="20.100000000000001" customHeight="1" x14ac:dyDescent="0.25">
      <c r="A410" s="43"/>
      <c r="B410" s="54"/>
      <c r="C410" s="55"/>
      <c r="D410" s="43"/>
      <c r="E410" s="43"/>
      <c r="F410" s="43"/>
      <c r="G410" s="43"/>
      <c r="H410" s="43"/>
      <c r="I410" s="56"/>
      <c r="J410" s="38"/>
      <c r="L410" s="41"/>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c r="EA410" s="38"/>
      <c r="EB410" s="38"/>
      <c r="EC410" s="38"/>
      <c r="ED410" s="38"/>
      <c r="EE410" s="38"/>
      <c r="EF410" s="38"/>
      <c r="EG410" s="38"/>
      <c r="EH410" s="38"/>
      <c r="EI410" s="38"/>
      <c r="EJ410" s="38"/>
      <c r="EK410" s="38"/>
      <c r="EL410" s="38"/>
      <c r="EM410" s="38"/>
      <c r="EN410" s="38"/>
      <c r="EO410" s="38"/>
      <c r="EP410" s="38"/>
      <c r="EQ410" s="38"/>
      <c r="ER410" s="38"/>
      <c r="ES410" s="38"/>
      <c r="ET410" s="38"/>
      <c r="EU410" s="38"/>
      <c r="EV410" s="38"/>
      <c r="EW410" s="38"/>
      <c r="EX410" s="38"/>
      <c r="EY410" s="38"/>
      <c r="EZ410" s="38"/>
    </row>
    <row r="411" spans="1:156" ht="20.100000000000001" customHeight="1" x14ac:dyDescent="0.25">
      <c r="A411" s="43"/>
      <c r="B411" s="54"/>
      <c r="C411" s="55"/>
      <c r="D411" s="43"/>
      <c r="E411" s="43"/>
      <c r="F411" s="43"/>
      <c r="G411" s="43"/>
      <c r="H411" s="43"/>
      <c r="I411" s="56"/>
      <c r="J411" s="38"/>
      <c r="L411" s="41"/>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c r="EA411" s="38"/>
      <c r="EB411" s="38"/>
      <c r="EC411" s="38"/>
      <c r="ED411" s="38"/>
      <c r="EE411" s="38"/>
      <c r="EF411" s="38"/>
      <c r="EG411" s="38"/>
      <c r="EH411" s="38"/>
      <c r="EI411" s="38"/>
      <c r="EJ411" s="38"/>
      <c r="EK411" s="38"/>
      <c r="EL411" s="38"/>
      <c r="EM411" s="38"/>
      <c r="EN411" s="38"/>
      <c r="EO411" s="38"/>
      <c r="EP411" s="38"/>
      <c r="EQ411" s="38"/>
      <c r="ER411" s="38"/>
      <c r="ES411" s="38"/>
      <c r="ET411" s="38"/>
      <c r="EU411" s="38"/>
      <c r="EV411" s="38"/>
      <c r="EW411" s="38"/>
      <c r="EX411" s="38"/>
      <c r="EY411" s="38"/>
      <c r="EZ411" s="38"/>
    </row>
    <row r="412" spans="1:156" ht="20.100000000000001" customHeight="1" x14ac:dyDescent="0.25">
      <c r="A412" s="43"/>
      <c r="B412" s="54"/>
      <c r="C412" s="55"/>
      <c r="D412" s="43"/>
      <c r="E412" s="43"/>
      <c r="F412" s="43"/>
      <c r="G412" s="43"/>
      <c r="H412" s="43"/>
      <c r="I412" s="56"/>
      <c r="J412" s="38"/>
      <c r="L412" s="41"/>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c r="EA412" s="38"/>
      <c r="EB412" s="38"/>
      <c r="EC412" s="38"/>
      <c r="ED412" s="38"/>
      <c r="EE412" s="38"/>
      <c r="EF412" s="38"/>
      <c r="EG412" s="38"/>
      <c r="EH412" s="38"/>
      <c r="EI412" s="38"/>
      <c r="EJ412" s="38"/>
      <c r="EK412" s="38"/>
      <c r="EL412" s="38"/>
      <c r="EM412" s="38"/>
      <c r="EN412" s="38"/>
      <c r="EO412" s="38"/>
      <c r="EP412" s="38"/>
      <c r="EQ412" s="38"/>
      <c r="ER412" s="38"/>
      <c r="ES412" s="38"/>
      <c r="ET412" s="38"/>
      <c r="EU412" s="38"/>
      <c r="EV412" s="38"/>
      <c r="EW412" s="38"/>
      <c r="EX412" s="38"/>
      <c r="EY412" s="38"/>
      <c r="EZ412" s="38"/>
    </row>
    <row r="413" spans="1:156" ht="20.100000000000001" customHeight="1" x14ac:dyDescent="0.25">
      <c r="A413" s="43"/>
      <c r="B413" s="54"/>
      <c r="C413" s="55"/>
      <c r="D413" s="43"/>
      <c r="E413" s="43"/>
      <c r="F413" s="43"/>
      <c r="G413" s="43"/>
      <c r="H413" s="43"/>
      <c r="I413" s="56"/>
      <c r="J413" s="38"/>
      <c r="L413" s="41"/>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c r="EA413" s="38"/>
      <c r="EB413" s="38"/>
      <c r="EC413" s="38"/>
      <c r="ED413" s="38"/>
      <c r="EE413" s="38"/>
      <c r="EF413" s="38"/>
      <c r="EG413" s="38"/>
      <c r="EH413" s="38"/>
      <c r="EI413" s="38"/>
      <c r="EJ413" s="38"/>
      <c r="EK413" s="38"/>
      <c r="EL413" s="38"/>
      <c r="EM413" s="38"/>
      <c r="EN413" s="38"/>
      <c r="EO413" s="38"/>
      <c r="EP413" s="38"/>
      <c r="EQ413" s="38"/>
      <c r="ER413" s="38"/>
      <c r="ES413" s="38"/>
      <c r="ET413" s="38"/>
      <c r="EU413" s="38"/>
      <c r="EV413" s="38"/>
      <c r="EW413" s="38"/>
      <c r="EX413" s="38"/>
      <c r="EY413" s="38"/>
      <c r="EZ413" s="38"/>
    </row>
    <row r="414" spans="1:156" ht="20.100000000000001" customHeight="1" x14ac:dyDescent="0.25">
      <c r="A414" s="43"/>
      <c r="B414" s="54"/>
      <c r="C414" s="55"/>
      <c r="D414" s="43"/>
      <c r="E414" s="43"/>
      <c r="F414" s="43"/>
      <c r="G414" s="43"/>
      <c r="H414" s="43"/>
      <c r="I414" s="56"/>
      <c r="J414" s="38"/>
      <c r="L414" s="41"/>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c r="DX414" s="38"/>
      <c r="DY414" s="38"/>
      <c r="DZ414" s="38"/>
      <c r="EA414" s="38"/>
      <c r="EB414" s="38"/>
      <c r="EC414" s="38"/>
      <c r="ED414" s="38"/>
      <c r="EE414" s="38"/>
      <c r="EF414" s="38"/>
      <c r="EG414" s="38"/>
      <c r="EH414" s="38"/>
      <c r="EI414" s="38"/>
      <c r="EJ414" s="38"/>
      <c r="EK414" s="38"/>
      <c r="EL414" s="38"/>
      <c r="EM414" s="38"/>
      <c r="EN414" s="38"/>
      <c r="EO414" s="38"/>
      <c r="EP414" s="38"/>
      <c r="EQ414" s="38"/>
      <c r="ER414" s="38"/>
      <c r="ES414" s="38"/>
      <c r="ET414" s="38"/>
      <c r="EU414" s="38"/>
      <c r="EV414" s="38"/>
      <c r="EW414" s="38"/>
      <c r="EX414" s="38"/>
      <c r="EY414" s="38"/>
      <c r="EZ414" s="38"/>
    </row>
    <row r="415" spans="1:156" ht="20.100000000000001" customHeight="1" x14ac:dyDescent="0.25">
      <c r="A415" s="43"/>
      <c r="B415" s="54"/>
      <c r="C415" s="55"/>
      <c r="D415" s="43"/>
      <c r="E415" s="43"/>
      <c r="F415" s="43"/>
      <c r="G415" s="43"/>
      <c r="H415" s="43"/>
      <c r="I415" s="56"/>
      <c r="J415" s="38"/>
      <c r="L415" s="41"/>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c r="DX415" s="38"/>
      <c r="DY415" s="38"/>
      <c r="DZ415" s="38"/>
      <c r="EA415" s="38"/>
      <c r="EB415" s="38"/>
      <c r="EC415" s="38"/>
      <c r="ED415" s="38"/>
      <c r="EE415" s="38"/>
      <c r="EF415" s="38"/>
      <c r="EG415" s="38"/>
      <c r="EH415" s="38"/>
      <c r="EI415" s="38"/>
      <c r="EJ415" s="38"/>
      <c r="EK415" s="38"/>
      <c r="EL415" s="38"/>
      <c r="EM415" s="38"/>
      <c r="EN415" s="38"/>
      <c r="EO415" s="38"/>
      <c r="EP415" s="38"/>
      <c r="EQ415" s="38"/>
      <c r="ER415" s="38"/>
      <c r="ES415" s="38"/>
      <c r="ET415" s="38"/>
      <c r="EU415" s="38"/>
      <c r="EV415" s="38"/>
      <c r="EW415" s="38"/>
      <c r="EX415" s="38"/>
      <c r="EY415" s="38"/>
      <c r="EZ415" s="38"/>
    </row>
    <row r="416" spans="1:156" ht="20.100000000000001" customHeight="1" x14ac:dyDescent="0.25">
      <c r="A416" s="43"/>
      <c r="B416" s="54"/>
      <c r="C416" s="55"/>
      <c r="D416" s="43"/>
      <c r="E416" s="43"/>
      <c r="F416" s="43"/>
      <c r="G416" s="43"/>
      <c r="H416" s="43"/>
      <c r="I416" s="56"/>
      <c r="J416" s="38"/>
      <c r="L416" s="41"/>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c r="DX416" s="38"/>
      <c r="DY416" s="38"/>
      <c r="DZ416" s="38"/>
      <c r="EA416" s="38"/>
      <c r="EB416" s="38"/>
      <c r="EC416" s="38"/>
      <c r="ED416" s="38"/>
      <c r="EE416" s="38"/>
      <c r="EF416" s="38"/>
      <c r="EG416" s="38"/>
      <c r="EH416" s="38"/>
      <c r="EI416" s="38"/>
      <c r="EJ416" s="38"/>
      <c r="EK416" s="38"/>
      <c r="EL416" s="38"/>
      <c r="EM416" s="38"/>
      <c r="EN416" s="38"/>
      <c r="EO416" s="38"/>
      <c r="EP416" s="38"/>
      <c r="EQ416" s="38"/>
      <c r="ER416" s="38"/>
      <c r="ES416" s="38"/>
      <c r="ET416" s="38"/>
      <c r="EU416" s="38"/>
      <c r="EV416" s="38"/>
      <c r="EW416" s="38"/>
      <c r="EX416" s="38"/>
      <c r="EY416" s="38"/>
      <c r="EZ416" s="38"/>
    </row>
    <row r="417" spans="1:156" ht="20.100000000000001" customHeight="1" x14ac:dyDescent="0.25">
      <c r="A417" s="43"/>
      <c r="B417" s="54"/>
      <c r="C417" s="55"/>
      <c r="D417" s="43"/>
      <c r="E417" s="43"/>
      <c r="F417" s="43"/>
      <c r="G417" s="43"/>
      <c r="H417" s="43"/>
      <c r="I417" s="56"/>
      <c r="J417" s="38"/>
      <c r="L417" s="41"/>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c r="DX417" s="38"/>
      <c r="DY417" s="38"/>
      <c r="DZ417" s="38"/>
      <c r="EA417" s="38"/>
      <c r="EB417" s="38"/>
      <c r="EC417" s="38"/>
      <c r="ED417" s="38"/>
      <c r="EE417" s="38"/>
      <c r="EF417" s="38"/>
      <c r="EG417" s="38"/>
      <c r="EH417" s="38"/>
      <c r="EI417" s="38"/>
      <c r="EJ417" s="38"/>
      <c r="EK417" s="38"/>
      <c r="EL417" s="38"/>
      <c r="EM417" s="38"/>
      <c r="EN417" s="38"/>
      <c r="EO417" s="38"/>
      <c r="EP417" s="38"/>
      <c r="EQ417" s="38"/>
      <c r="ER417" s="38"/>
      <c r="ES417" s="38"/>
      <c r="ET417" s="38"/>
      <c r="EU417" s="38"/>
      <c r="EV417" s="38"/>
      <c r="EW417" s="38"/>
      <c r="EX417" s="38"/>
      <c r="EY417" s="38"/>
      <c r="EZ417" s="38"/>
    </row>
    <row r="418" spans="1:156" ht="20.100000000000001" customHeight="1" x14ac:dyDescent="0.25">
      <c r="A418" s="43"/>
      <c r="B418" s="54"/>
      <c r="C418" s="55"/>
      <c r="D418" s="43"/>
      <c r="E418" s="43"/>
      <c r="F418" s="43"/>
      <c r="G418" s="43"/>
      <c r="H418" s="43"/>
      <c r="I418" s="56"/>
      <c r="J418" s="38"/>
      <c r="L418" s="41"/>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c r="DX418" s="38"/>
      <c r="DY418" s="38"/>
      <c r="DZ418" s="38"/>
      <c r="EA418" s="38"/>
      <c r="EB418" s="38"/>
      <c r="EC418" s="38"/>
      <c r="ED418" s="38"/>
      <c r="EE418" s="38"/>
      <c r="EF418" s="38"/>
      <c r="EG418" s="38"/>
      <c r="EH418" s="38"/>
      <c r="EI418" s="38"/>
      <c r="EJ418" s="38"/>
      <c r="EK418" s="38"/>
      <c r="EL418" s="38"/>
      <c r="EM418" s="38"/>
      <c r="EN418" s="38"/>
      <c r="EO418" s="38"/>
      <c r="EP418" s="38"/>
      <c r="EQ418" s="38"/>
      <c r="ER418" s="38"/>
      <c r="ES418" s="38"/>
      <c r="ET418" s="38"/>
      <c r="EU418" s="38"/>
      <c r="EV418" s="38"/>
      <c r="EW418" s="38"/>
      <c r="EX418" s="38"/>
      <c r="EY418" s="38"/>
      <c r="EZ418" s="38"/>
    </row>
    <row r="419" spans="1:156" ht="20.100000000000001" customHeight="1" x14ac:dyDescent="0.25">
      <c r="A419" s="43"/>
      <c r="B419" s="54"/>
      <c r="C419" s="55"/>
      <c r="D419" s="43"/>
      <c r="E419" s="43"/>
      <c r="F419" s="43"/>
      <c r="G419" s="43"/>
      <c r="H419" s="43"/>
      <c r="I419" s="56"/>
      <c r="J419" s="38"/>
      <c r="L419" s="41"/>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c r="DX419" s="38"/>
      <c r="DY419" s="38"/>
      <c r="DZ419" s="38"/>
      <c r="EA419" s="38"/>
      <c r="EB419" s="38"/>
      <c r="EC419" s="38"/>
      <c r="ED419" s="38"/>
      <c r="EE419" s="38"/>
      <c r="EF419" s="38"/>
      <c r="EG419" s="38"/>
      <c r="EH419" s="38"/>
      <c r="EI419" s="38"/>
      <c r="EJ419" s="38"/>
      <c r="EK419" s="38"/>
      <c r="EL419" s="38"/>
      <c r="EM419" s="38"/>
      <c r="EN419" s="38"/>
      <c r="EO419" s="38"/>
      <c r="EP419" s="38"/>
      <c r="EQ419" s="38"/>
      <c r="ER419" s="38"/>
      <c r="ES419" s="38"/>
      <c r="ET419" s="38"/>
      <c r="EU419" s="38"/>
      <c r="EV419" s="38"/>
      <c r="EW419" s="38"/>
      <c r="EX419" s="38"/>
      <c r="EY419" s="38"/>
      <c r="EZ419" s="38"/>
    </row>
    <row r="420" spans="1:156" ht="20.100000000000001" customHeight="1" x14ac:dyDescent="0.25">
      <c r="A420" s="43"/>
      <c r="B420" s="54"/>
      <c r="C420" s="55"/>
      <c r="D420" s="43"/>
      <c r="E420" s="43"/>
      <c r="F420" s="43"/>
      <c r="G420" s="43"/>
      <c r="H420" s="43"/>
      <c r="I420" s="56"/>
      <c r="J420" s="38"/>
      <c r="L420" s="41"/>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c r="DX420" s="38"/>
      <c r="DY420" s="38"/>
      <c r="DZ420" s="38"/>
      <c r="EA420" s="38"/>
      <c r="EB420" s="38"/>
      <c r="EC420" s="38"/>
      <c r="ED420" s="38"/>
      <c r="EE420" s="38"/>
      <c r="EF420" s="38"/>
      <c r="EG420" s="38"/>
      <c r="EH420" s="38"/>
      <c r="EI420" s="38"/>
      <c r="EJ420" s="38"/>
      <c r="EK420" s="38"/>
      <c r="EL420" s="38"/>
      <c r="EM420" s="38"/>
      <c r="EN420" s="38"/>
      <c r="EO420" s="38"/>
      <c r="EP420" s="38"/>
      <c r="EQ420" s="38"/>
      <c r="ER420" s="38"/>
      <c r="ES420" s="38"/>
      <c r="ET420" s="38"/>
      <c r="EU420" s="38"/>
      <c r="EV420" s="38"/>
      <c r="EW420" s="38"/>
      <c r="EX420" s="38"/>
      <c r="EY420" s="38"/>
      <c r="EZ420" s="38"/>
    </row>
    <row r="421" spans="1:156" ht="20.100000000000001" customHeight="1" x14ac:dyDescent="0.25">
      <c r="A421" s="43"/>
      <c r="B421" s="54"/>
      <c r="C421" s="55"/>
      <c r="D421" s="43"/>
      <c r="E421" s="43"/>
      <c r="F421" s="43"/>
      <c r="G421" s="43"/>
      <c r="H421" s="43"/>
      <c r="I421" s="56"/>
      <c r="J421" s="38"/>
      <c r="L421" s="41"/>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c r="DX421" s="38"/>
      <c r="DY421" s="38"/>
      <c r="DZ421" s="38"/>
      <c r="EA421" s="38"/>
      <c r="EB421" s="38"/>
      <c r="EC421" s="38"/>
      <c r="ED421" s="38"/>
      <c r="EE421" s="38"/>
      <c r="EF421" s="38"/>
      <c r="EG421" s="38"/>
      <c r="EH421" s="38"/>
      <c r="EI421" s="38"/>
      <c r="EJ421" s="38"/>
      <c r="EK421" s="38"/>
      <c r="EL421" s="38"/>
      <c r="EM421" s="38"/>
      <c r="EN421" s="38"/>
      <c r="EO421" s="38"/>
      <c r="EP421" s="38"/>
      <c r="EQ421" s="38"/>
      <c r="ER421" s="38"/>
      <c r="ES421" s="38"/>
      <c r="ET421" s="38"/>
      <c r="EU421" s="38"/>
      <c r="EV421" s="38"/>
      <c r="EW421" s="38"/>
      <c r="EX421" s="38"/>
      <c r="EY421" s="38"/>
      <c r="EZ421" s="38"/>
    </row>
    <row r="422" spans="1:156" ht="20.100000000000001" customHeight="1" x14ac:dyDescent="0.25">
      <c r="A422" s="43"/>
      <c r="B422" s="54"/>
      <c r="C422" s="55"/>
      <c r="D422" s="43"/>
      <c r="E422" s="43"/>
      <c r="F422" s="43"/>
      <c r="G422" s="43"/>
      <c r="H422" s="43"/>
      <c r="I422" s="56"/>
      <c r="J422" s="38"/>
      <c r="L422" s="41"/>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c r="DX422" s="38"/>
      <c r="DY422" s="38"/>
      <c r="DZ422" s="38"/>
      <c r="EA422" s="38"/>
      <c r="EB422" s="38"/>
      <c r="EC422" s="38"/>
      <c r="ED422" s="38"/>
      <c r="EE422" s="38"/>
      <c r="EF422" s="38"/>
      <c r="EG422" s="38"/>
      <c r="EH422" s="38"/>
      <c r="EI422" s="38"/>
      <c r="EJ422" s="38"/>
      <c r="EK422" s="38"/>
      <c r="EL422" s="38"/>
      <c r="EM422" s="38"/>
      <c r="EN422" s="38"/>
      <c r="EO422" s="38"/>
      <c r="EP422" s="38"/>
      <c r="EQ422" s="38"/>
      <c r="ER422" s="38"/>
      <c r="ES422" s="38"/>
      <c r="ET422" s="38"/>
      <c r="EU422" s="38"/>
      <c r="EV422" s="38"/>
      <c r="EW422" s="38"/>
      <c r="EX422" s="38"/>
      <c r="EY422" s="38"/>
      <c r="EZ422" s="38"/>
    </row>
    <row r="423" spans="1:156" ht="20.100000000000001" customHeight="1" x14ac:dyDescent="0.25">
      <c r="A423" s="43"/>
      <c r="B423" s="54"/>
      <c r="C423" s="55"/>
      <c r="D423" s="43"/>
      <c r="E423" s="43"/>
      <c r="F423" s="43"/>
      <c r="G423" s="43"/>
      <c r="H423" s="43"/>
      <c r="I423" s="56"/>
      <c r="J423" s="38"/>
      <c r="L423" s="41"/>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c r="DX423" s="38"/>
      <c r="DY423" s="38"/>
      <c r="DZ423" s="38"/>
      <c r="EA423" s="38"/>
      <c r="EB423" s="38"/>
      <c r="EC423" s="38"/>
      <c r="ED423" s="38"/>
      <c r="EE423" s="38"/>
      <c r="EF423" s="38"/>
      <c r="EG423" s="38"/>
      <c r="EH423" s="38"/>
      <c r="EI423" s="38"/>
      <c r="EJ423" s="38"/>
      <c r="EK423" s="38"/>
      <c r="EL423" s="38"/>
      <c r="EM423" s="38"/>
      <c r="EN423" s="38"/>
      <c r="EO423" s="38"/>
      <c r="EP423" s="38"/>
      <c r="EQ423" s="38"/>
      <c r="ER423" s="38"/>
      <c r="ES423" s="38"/>
      <c r="ET423" s="38"/>
      <c r="EU423" s="38"/>
      <c r="EV423" s="38"/>
      <c r="EW423" s="38"/>
      <c r="EX423" s="38"/>
      <c r="EY423" s="38"/>
      <c r="EZ423" s="38"/>
    </row>
    <row r="424" spans="1:156" ht="20.100000000000001" customHeight="1" x14ac:dyDescent="0.25">
      <c r="A424" s="43"/>
      <c r="B424" s="54"/>
      <c r="C424" s="55"/>
      <c r="D424" s="43"/>
      <c r="E424" s="43"/>
      <c r="F424" s="43"/>
      <c r="G424" s="43"/>
      <c r="H424" s="43"/>
      <c r="I424" s="56"/>
      <c r="J424" s="38"/>
      <c r="L424" s="41"/>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c r="DX424" s="38"/>
      <c r="DY424" s="38"/>
      <c r="DZ424" s="38"/>
      <c r="EA424" s="38"/>
      <c r="EB424" s="38"/>
      <c r="EC424" s="38"/>
      <c r="ED424" s="38"/>
      <c r="EE424" s="38"/>
      <c r="EF424" s="38"/>
      <c r="EG424" s="38"/>
      <c r="EH424" s="38"/>
      <c r="EI424" s="38"/>
      <c r="EJ424" s="38"/>
      <c r="EK424" s="38"/>
      <c r="EL424" s="38"/>
      <c r="EM424" s="38"/>
      <c r="EN424" s="38"/>
      <c r="EO424" s="38"/>
      <c r="EP424" s="38"/>
      <c r="EQ424" s="38"/>
      <c r="ER424" s="38"/>
      <c r="ES424" s="38"/>
      <c r="ET424" s="38"/>
      <c r="EU424" s="38"/>
      <c r="EV424" s="38"/>
      <c r="EW424" s="38"/>
      <c r="EX424" s="38"/>
      <c r="EY424" s="38"/>
      <c r="EZ424" s="38"/>
    </row>
    <row r="425" spans="1:156" ht="20.100000000000001" customHeight="1" x14ac:dyDescent="0.25">
      <c r="A425" s="43"/>
      <c r="B425" s="54"/>
      <c r="C425" s="55"/>
      <c r="D425" s="43"/>
      <c r="E425" s="43"/>
      <c r="F425" s="43"/>
      <c r="G425" s="43"/>
      <c r="H425" s="43"/>
      <c r="I425" s="56"/>
      <c r="J425" s="38"/>
      <c r="L425" s="41"/>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c r="DX425" s="38"/>
      <c r="DY425" s="38"/>
      <c r="DZ425" s="38"/>
      <c r="EA425" s="38"/>
      <c r="EB425" s="38"/>
      <c r="EC425" s="38"/>
      <c r="ED425" s="38"/>
      <c r="EE425" s="38"/>
      <c r="EF425" s="38"/>
      <c r="EG425" s="38"/>
      <c r="EH425" s="38"/>
      <c r="EI425" s="38"/>
      <c r="EJ425" s="38"/>
      <c r="EK425" s="38"/>
      <c r="EL425" s="38"/>
      <c r="EM425" s="38"/>
      <c r="EN425" s="38"/>
      <c r="EO425" s="38"/>
      <c r="EP425" s="38"/>
      <c r="EQ425" s="38"/>
      <c r="ER425" s="38"/>
      <c r="ES425" s="38"/>
      <c r="ET425" s="38"/>
      <c r="EU425" s="38"/>
      <c r="EV425" s="38"/>
      <c r="EW425" s="38"/>
      <c r="EX425" s="38"/>
      <c r="EY425" s="38"/>
      <c r="EZ425" s="38"/>
    </row>
    <row r="426" spans="1:156" ht="20.100000000000001" customHeight="1" x14ac:dyDescent="0.25">
      <c r="A426" s="43"/>
      <c r="B426" s="54"/>
      <c r="C426" s="55"/>
      <c r="D426" s="43"/>
      <c r="E426" s="43"/>
      <c r="F426" s="43"/>
      <c r="G426" s="43"/>
      <c r="H426" s="43"/>
      <c r="I426" s="56"/>
      <c r="J426" s="38"/>
      <c r="L426" s="41"/>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c r="DX426" s="38"/>
      <c r="DY426" s="38"/>
      <c r="DZ426" s="38"/>
      <c r="EA426" s="38"/>
      <c r="EB426" s="38"/>
      <c r="EC426" s="38"/>
      <c r="ED426" s="38"/>
      <c r="EE426" s="38"/>
      <c r="EF426" s="38"/>
      <c r="EG426" s="38"/>
      <c r="EH426" s="38"/>
      <c r="EI426" s="38"/>
      <c r="EJ426" s="38"/>
      <c r="EK426" s="38"/>
      <c r="EL426" s="38"/>
      <c r="EM426" s="38"/>
      <c r="EN426" s="38"/>
      <c r="EO426" s="38"/>
      <c r="EP426" s="38"/>
      <c r="EQ426" s="38"/>
      <c r="ER426" s="38"/>
      <c r="ES426" s="38"/>
      <c r="ET426" s="38"/>
      <c r="EU426" s="38"/>
      <c r="EV426" s="38"/>
      <c r="EW426" s="38"/>
      <c r="EX426" s="38"/>
      <c r="EY426" s="38"/>
      <c r="EZ426" s="38"/>
    </row>
    <row r="427" spans="1:156" ht="20.100000000000001" customHeight="1" x14ac:dyDescent="0.25">
      <c r="A427" s="43"/>
      <c r="B427" s="54"/>
      <c r="C427" s="55"/>
      <c r="D427" s="43"/>
      <c r="E427" s="43"/>
      <c r="F427" s="43"/>
      <c r="G427" s="43"/>
      <c r="H427" s="43"/>
      <c r="I427" s="56"/>
      <c r="J427" s="38"/>
      <c r="L427" s="41"/>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38"/>
      <c r="EB427" s="38"/>
      <c r="EC427" s="38"/>
      <c r="ED427" s="38"/>
      <c r="EE427" s="38"/>
      <c r="EF427" s="38"/>
      <c r="EG427" s="38"/>
      <c r="EH427" s="38"/>
      <c r="EI427" s="38"/>
      <c r="EJ427" s="38"/>
      <c r="EK427" s="38"/>
      <c r="EL427" s="38"/>
      <c r="EM427" s="38"/>
      <c r="EN427" s="38"/>
      <c r="EO427" s="38"/>
      <c r="EP427" s="38"/>
      <c r="EQ427" s="38"/>
      <c r="ER427" s="38"/>
      <c r="ES427" s="38"/>
      <c r="ET427" s="38"/>
      <c r="EU427" s="38"/>
      <c r="EV427" s="38"/>
      <c r="EW427" s="38"/>
      <c r="EX427" s="38"/>
      <c r="EY427" s="38"/>
      <c r="EZ427" s="38"/>
    </row>
    <row r="428" spans="1:156" ht="20.100000000000001" customHeight="1" x14ac:dyDescent="0.25">
      <c r="A428" s="43"/>
      <c r="B428" s="54"/>
      <c r="C428" s="55"/>
      <c r="D428" s="43"/>
      <c r="E428" s="43"/>
      <c r="F428" s="43"/>
      <c r="G428" s="43"/>
      <c r="H428" s="43"/>
      <c r="I428" s="56"/>
      <c r="J428" s="38"/>
      <c r="L428" s="41"/>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c r="EA428" s="38"/>
      <c r="EB428" s="38"/>
      <c r="EC428" s="38"/>
      <c r="ED428" s="38"/>
      <c r="EE428" s="38"/>
      <c r="EF428" s="38"/>
      <c r="EG428" s="38"/>
      <c r="EH428" s="38"/>
      <c r="EI428" s="38"/>
      <c r="EJ428" s="38"/>
      <c r="EK428" s="38"/>
      <c r="EL428" s="38"/>
      <c r="EM428" s="38"/>
      <c r="EN428" s="38"/>
      <c r="EO428" s="38"/>
      <c r="EP428" s="38"/>
      <c r="EQ428" s="38"/>
      <c r="ER428" s="38"/>
      <c r="ES428" s="38"/>
      <c r="ET428" s="38"/>
      <c r="EU428" s="38"/>
      <c r="EV428" s="38"/>
      <c r="EW428" s="38"/>
      <c r="EX428" s="38"/>
      <c r="EY428" s="38"/>
      <c r="EZ428" s="38"/>
    </row>
    <row r="429" spans="1:156" ht="20.100000000000001" customHeight="1" x14ac:dyDescent="0.25">
      <c r="A429" s="43"/>
      <c r="B429" s="54"/>
      <c r="C429" s="55"/>
      <c r="D429" s="43"/>
      <c r="E429" s="43"/>
      <c r="F429" s="43"/>
      <c r="G429" s="43"/>
      <c r="H429" s="43"/>
      <c r="I429" s="56"/>
      <c r="J429" s="38"/>
      <c r="L429" s="41"/>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c r="DX429" s="38"/>
      <c r="DY429" s="38"/>
      <c r="DZ429" s="38"/>
      <c r="EA429" s="38"/>
      <c r="EB429" s="38"/>
      <c r="EC429" s="38"/>
      <c r="ED429" s="38"/>
      <c r="EE429" s="38"/>
      <c r="EF429" s="38"/>
      <c r="EG429" s="38"/>
      <c r="EH429" s="38"/>
      <c r="EI429" s="38"/>
      <c r="EJ429" s="38"/>
      <c r="EK429" s="38"/>
      <c r="EL429" s="38"/>
      <c r="EM429" s="38"/>
      <c r="EN429" s="38"/>
      <c r="EO429" s="38"/>
      <c r="EP429" s="38"/>
      <c r="EQ429" s="38"/>
      <c r="ER429" s="38"/>
      <c r="ES429" s="38"/>
      <c r="ET429" s="38"/>
      <c r="EU429" s="38"/>
      <c r="EV429" s="38"/>
      <c r="EW429" s="38"/>
      <c r="EX429" s="38"/>
      <c r="EY429" s="38"/>
      <c r="EZ429" s="38"/>
    </row>
    <row r="430" spans="1:156" ht="20.100000000000001" customHeight="1" x14ac:dyDescent="0.25">
      <c r="A430" s="43"/>
      <c r="B430" s="54"/>
      <c r="C430" s="55"/>
      <c r="D430" s="43"/>
      <c r="E430" s="43"/>
      <c r="F430" s="43"/>
      <c r="G430" s="43"/>
      <c r="H430" s="43"/>
      <c r="I430" s="56"/>
      <c r="J430" s="38"/>
      <c r="L430" s="41"/>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c r="DX430" s="38"/>
      <c r="DY430" s="38"/>
      <c r="DZ430" s="38"/>
      <c r="EA430" s="38"/>
      <c r="EB430" s="38"/>
      <c r="EC430" s="38"/>
      <c r="ED430" s="38"/>
      <c r="EE430" s="38"/>
      <c r="EF430" s="38"/>
      <c r="EG430" s="38"/>
      <c r="EH430" s="38"/>
      <c r="EI430" s="38"/>
      <c r="EJ430" s="38"/>
      <c r="EK430" s="38"/>
      <c r="EL430" s="38"/>
      <c r="EM430" s="38"/>
      <c r="EN430" s="38"/>
      <c r="EO430" s="38"/>
      <c r="EP430" s="38"/>
      <c r="EQ430" s="38"/>
      <c r="ER430" s="38"/>
      <c r="ES430" s="38"/>
      <c r="ET430" s="38"/>
      <c r="EU430" s="38"/>
      <c r="EV430" s="38"/>
      <c r="EW430" s="38"/>
      <c r="EX430" s="38"/>
      <c r="EY430" s="38"/>
      <c r="EZ430" s="38"/>
    </row>
    <row r="431" spans="1:156" ht="20.100000000000001" customHeight="1" x14ac:dyDescent="0.25">
      <c r="A431" s="43"/>
      <c r="B431" s="54"/>
      <c r="C431" s="55"/>
      <c r="D431" s="43"/>
      <c r="E431" s="43"/>
      <c r="F431" s="43"/>
      <c r="G431" s="43"/>
      <c r="H431" s="43"/>
      <c r="I431" s="56"/>
      <c r="J431" s="38"/>
      <c r="L431" s="41"/>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c r="DV431" s="38"/>
      <c r="DW431" s="38"/>
      <c r="DX431" s="38"/>
      <c r="DY431" s="38"/>
      <c r="DZ431" s="38"/>
      <c r="EA431" s="38"/>
      <c r="EB431" s="38"/>
      <c r="EC431" s="38"/>
      <c r="ED431" s="38"/>
      <c r="EE431" s="38"/>
      <c r="EF431" s="38"/>
      <c r="EG431" s="38"/>
      <c r="EH431" s="38"/>
      <c r="EI431" s="38"/>
      <c r="EJ431" s="38"/>
      <c r="EK431" s="38"/>
      <c r="EL431" s="38"/>
      <c r="EM431" s="38"/>
      <c r="EN431" s="38"/>
      <c r="EO431" s="38"/>
      <c r="EP431" s="38"/>
      <c r="EQ431" s="38"/>
      <c r="ER431" s="38"/>
      <c r="ES431" s="38"/>
      <c r="ET431" s="38"/>
      <c r="EU431" s="38"/>
      <c r="EV431" s="38"/>
      <c r="EW431" s="38"/>
      <c r="EX431" s="38"/>
      <c r="EY431" s="38"/>
      <c r="EZ431" s="38"/>
    </row>
    <row r="432" spans="1:156" ht="20.100000000000001" customHeight="1" x14ac:dyDescent="0.25">
      <c r="A432" s="43"/>
      <c r="B432" s="54"/>
      <c r="C432" s="55"/>
      <c r="D432" s="43"/>
      <c r="E432" s="43"/>
      <c r="F432" s="43"/>
      <c r="G432" s="43"/>
      <c r="H432" s="43"/>
      <c r="I432" s="56"/>
      <c r="J432" s="38"/>
      <c r="L432" s="41"/>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c r="DV432" s="38"/>
      <c r="DW432" s="38"/>
      <c r="DX432" s="38"/>
      <c r="DY432" s="38"/>
      <c r="DZ432" s="38"/>
      <c r="EA432" s="38"/>
      <c r="EB432" s="38"/>
      <c r="EC432" s="38"/>
      <c r="ED432" s="38"/>
      <c r="EE432" s="38"/>
      <c r="EF432" s="38"/>
      <c r="EG432" s="38"/>
      <c r="EH432" s="38"/>
      <c r="EI432" s="38"/>
      <c r="EJ432" s="38"/>
      <c r="EK432" s="38"/>
      <c r="EL432" s="38"/>
      <c r="EM432" s="38"/>
      <c r="EN432" s="38"/>
      <c r="EO432" s="38"/>
      <c r="EP432" s="38"/>
      <c r="EQ432" s="38"/>
      <c r="ER432" s="38"/>
      <c r="ES432" s="38"/>
      <c r="ET432" s="38"/>
      <c r="EU432" s="38"/>
      <c r="EV432" s="38"/>
      <c r="EW432" s="38"/>
      <c r="EX432" s="38"/>
      <c r="EY432" s="38"/>
      <c r="EZ432" s="38"/>
    </row>
    <row r="433" spans="1:156" ht="20.100000000000001" customHeight="1" x14ac:dyDescent="0.25">
      <c r="A433" s="43"/>
      <c r="B433" s="54"/>
      <c r="C433" s="55"/>
      <c r="D433" s="43"/>
      <c r="E433" s="43"/>
      <c r="F433" s="43"/>
      <c r="G433" s="43"/>
      <c r="H433" s="43"/>
      <c r="I433" s="56"/>
      <c r="J433" s="38"/>
      <c r="L433" s="41"/>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c r="DV433" s="38"/>
      <c r="DW433" s="38"/>
      <c r="DX433" s="38"/>
      <c r="DY433" s="38"/>
      <c r="DZ433" s="38"/>
      <c r="EA433" s="38"/>
      <c r="EB433" s="38"/>
      <c r="EC433" s="38"/>
      <c r="ED433" s="38"/>
      <c r="EE433" s="38"/>
      <c r="EF433" s="38"/>
      <c r="EG433" s="38"/>
      <c r="EH433" s="38"/>
      <c r="EI433" s="38"/>
      <c r="EJ433" s="38"/>
      <c r="EK433" s="38"/>
      <c r="EL433" s="38"/>
      <c r="EM433" s="38"/>
      <c r="EN433" s="38"/>
      <c r="EO433" s="38"/>
      <c r="EP433" s="38"/>
      <c r="EQ433" s="38"/>
      <c r="ER433" s="38"/>
      <c r="ES433" s="38"/>
      <c r="ET433" s="38"/>
      <c r="EU433" s="38"/>
      <c r="EV433" s="38"/>
      <c r="EW433" s="38"/>
      <c r="EX433" s="38"/>
      <c r="EY433" s="38"/>
      <c r="EZ433" s="38"/>
    </row>
    <row r="434" spans="1:156" ht="20.100000000000001" customHeight="1" x14ac:dyDescent="0.25">
      <c r="A434" s="43"/>
      <c r="B434" s="54"/>
      <c r="C434" s="55"/>
      <c r="D434" s="43"/>
      <c r="E434" s="43"/>
      <c r="F434" s="43"/>
      <c r="G434" s="43"/>
      <c r="H434" s="43"/>
      <c r="I434" s="56"/>
      <c r="J434" s="38"/>
      <c r="L434" s="41"/>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c r="DV434" s="38"/>
      <c r="DW434" s="38"/>
      <c r="DX434" s="38"/>
      <c r="DY434" s="38"/>
      <c r="DZ434" s="38"/>
      <c r="EA434" s="38"/>
      <c r="EB434" s="38"/>
      <c r="EC434" s="38"/>
      <c r="ED434" s="38"/>
      <c r="EE434" s="38"/>
      <c r="EF434" s="38"/>
      <c r="EG434" s="38"/>
      <c r="EH434" s="38"/>
      <c r="EI434" s="38"/>
      <c r="EJ434" s="38"/>
      <c r="EK434" s="38"/>
      <c r="EL434" s="38"/>
      <c r="EM434" s="38"/>
      <c r="EN434" s="38"/>
      <c r="EO434" s="38"/>
      <c r="EP434" s="38"/>
      <c r="EQ434" s="38"/>
      <c r="ER434" s="38"/>
      <c r="ES434" s="38"/>
      <c r="ET434" s="38"/>
      <c r="EU434" s="38"/>
      <c r="EV434" s="38"/>
      <c r="EW434" s="38"/>
      <c r="EX434" s="38"/>
      <c r="EY434" s="38"/>
      <c r="EZ434" s="38"/>
    </row>
    <row r="435" spans="1:156" ht="20.100000000000001" customHeight="1" x14ac:dyDescent="0.25">
      <c r="A435" s="43"/>
      <c r="B435" s="54"/>
      <c r="C435" s="55"/>
      <c r="D435" s="43"/>
      <c r="E435" s="43"/>
      <c r="F435" s="43"/>
      <c r="G435" s="43"/>
      <c r="H435" s="43"/>
      <c r="I435" s="56"/>
      <c r="J435" s="38"/>
      <c r="L435" s="41"/>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c r="DV435" s="38"/>
      <c r="DW435" s="38"/>
      <c r="DX435" s="38"/>
      <c r="DY435" s="38"/>
      <c r="DZ435" s="38"/>
      <c r="EA435" s="38"/>
      <c r="EB435" s="38"/>
      <c r="EC435" s="38"/>
      <c r="ED435" s="38"/>
      <c r="EE435" s="38"/>
      <c r="EF435" s="38"/>
      <c r="EG435" s="38"/>
      <c r="EH435" s="38"/>
      <c r="EI435" s="38"/>
      <c r="EJ435" s="38"/>
      <c r="EK435" s="38"/>
      <c r="EL435" s="38"/>
      <c r="EM435" s="38"/>
      <c r="EN435" s="38"/>
      <c r="EO435" s="38"/>
      <c r="EP435" s="38"/>
      <c r="EQ435" s="38"/>
      <c r="ER435" s="38"/>
      <c r="ES435" s="38"/>
      <c r="ET435" s="38"/>
      <c r="EU435" s="38"/>
      <c r="EV435" s="38"/>
      <c r="EW435" s="38"/>
      <c r="EX435" s="38"/>
      <c r="EY435" s="38"/>
      <c r="EZ435" s="38"/>
    </row>
    <row r="436" spans="1:156" ht="20.100000000000001" customHeight="1" x14ac:dyDescent="0.25">
      <c r="A436" s="43"/>
      <c r="B436" s="54"/>
      <c r="C436" s="55"/>
      <c r="D436" s="43"/>
      <c r="E436" s="43"/>
      <c r="F436" s="43"/>
      <c r="G436" s="43"/>
      <c r="H436" s="43"/>
      <c r="I436" s="56"/>
      <c r="J436" s="38"/>
      <c r="L436" s="41"/>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c r="DV436" s="38"/>
      <c r="DW436" s="38"/>
      <c r="DX436" s="38"/>
      <c r="DY436" s="38"/>
      <c r="DZ436" s="38"/>
      <c r="EA436" s="38"/>
      <c r="EB436" s="38"/>
      <c r="EC436" s="38"/>
      <c r="ED436" s="38"/>
      <c r="EE436" s="38"/>
      <c r="EF436" s="38"/>
      <c r="EG436" s="38"/>
      <c r="EH436" s="38"/>
      <c r="EI436" s="38"/>
      <c r="EJ436" s="38"/>
      <c r="EK436" s="38"/>
      <c r="EL436" s="38"/>
      <c r="EM436" s="38"/>
      <c r="EN436" s="38"/>
      <c r="EO436" s="38"/>
      <c r="EP436" s="38"/>
      <c r="EQ436" s="38"/>
      <c r="ER436" s="38"/>
      <c r="ES436" s="38"/>
      <c r="ET436" s="38"/>
      <c r="EU436" s="38"/>
      <c r="EV436" s="38"/>
      <c r="EW436" s="38"/>
      <c r="EX436" s="38"/>
      <c r="EY436" s="38"/>
      <c r="EZ436" s="38"/>
    </row>
    <row r="437" spans="1:156" ht="20.100000000000001" customHeight="1" x14ac:dyDescent="0.25">
      <c r="A437" s="43"/>
      <c r="B437" s="54"/>
      <c r="C437" s="55"/>
      <c r="D437" s="43"/>
      <c r="E437" s="43"/>
      <c r="F437" s="43"/>
      <c r="G437" s="43"/>
      <c r="H437" s="43"/>
      <c r="I437" s="56"/>
      <c r="J437" s="38"/>
      <c r="L437" s="41"/>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c r="DV437" s="38"/>
      <c r="DW437" s="38"/>
      <c r="DX437" s="38"/>
      <c r="DY437" s="38"/>
      <c r="DZ437" s="38"/>
      <c r="EA437" s="38"/>
      <c r="EB437" s="38"/>
      <c r="EC437" s="38"/>
      <c r="ED437" s="38"/>
      <c r="EE437" s="38"/>
      <c r="EF437" s="38"/>
      <c r="EG437" s="38"/>
      <c r="EH437" s="38"/>
      <c r="EI437" s="38"/>
      <c r="EJ437" s="38"/>
      <c r="EK437" s="38"/>
      <c r="EL437" s="38"/>
      <c r="EM437" s="38"/>
      <c r="EN437" s="38"/>
      <c r="EO437" s="38"/>
      <c r="EP437" s="38"/>
      <c r="EQ437" s="38"/>
      <c r="ER437" s="38"/>
      <c r="ES437" s="38"/>
      <c r="ET437" s="38"/>
      <c r="EU437" s="38"/>
      <c r="EV437" s="38"/>
      <c r="EW437" s="38"/>
      <c r="EX437" s="38"/>
      <c r="EY437" s="38"/>
      <c r="EZ437" s="38"/>
    </row>
    <row r="438" spans="1:156" ht="20.100000000000001" customHeight="1" x14ac:dyDescent="0.25">
      <c r="A438" s="43"/>
      <c r="B438" s="54"/>
      <c r="C438" s="55"/>
      <c r="D438" s="43"/>
      <c r="E438" s="43"/>
      <c r="F438" s="43"/>
      <c r="G438" s="43"/>
      <c r="H438" s="43"/>
      <c r="I438" s="56"/>
      <c r="J438" s="38"/>
      <c r="L438" s="41"/>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c r="DV438" s="38"/>
      <c r="DW438" s="38"/>
      <c r="DX438" s="38"/>
      <c r="DY438" s="38"/>
      <c r="DZ438" s="38"/>
      <c r="EA438" s="38"/>
      <c r="EB438" s="38"/>
      <c r="EC438" s="38"/>
      <c r="ED438" s="38"/>
      <c r="EE438" s="38"/>
      <c r="EF438" s="38"/>
      <c r="EG438" s="38"/>
      <c r="EH438" s="38"/>
      <c r="EI438" s="38"/>
      <c r="EJ438" s="38"/>
      <c r="EK438" s="38"/>
      <c r="EL438" s="38"/>
      <c r="EM438" s="38"/>
      <c r="EN438" s="38"/>
      <c r="EO438" s="38"/>
      <c r="EP438" s="38"/>
      <c r="EQ438" s="38"/>
      <c r="ER438" s="38"/>
      <c r="ES438" s="38"/>
      <c r="ET438" s="38"/>
      <c r="EU438" s="38"/>
      <c r="EV438" s="38"/>
      <c r="EW438" s="38"/>
      <c r="EX438" s="38"/>
      <c r="EY438" s="38"/>
      <c r="EZ438" s="38"/>
    </row>
    <row r="439" spans="1:156" ht="20.100000000000001" customHeight="1" x14ac:dyDescent="0.25">
      <c r="A439" s="43"/>
      <c r="B439" s="54"/>
      <c r="C439" s="55"/>
      <c r="D439" s="43"/>
      <c r="E439" s="43"/>
      <c r="F439" s="43"/>
      <c r="G439" s="43"/>
      <c r="H439" s="43"/>
      <c r="I439" s="56"/>
      <c r="J439" s="38"/>
      <c r="L439" s="41"/>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c r="DV439" s="38"/>
      <c r="DW439" s="38"/>
      <c r="DX439" s="38"/>
      <c r="DY439" s="38"/>
      <c r="DZ439" s="38"/>
      <c r="EA439" s="38"/>
      <c r="EB439" s="38"/>
      <c r="EC439" s="38"/>
      <c r="ED439" s="38"/>
      <c r="EE439" s="38"/>
      <c r="EF439" s="38"/>
      <c r="EG439" s="38"/>
      <c r="EH439" s="38"/>
      <c r="EI439" s="38"/>
      <c r="EJ439" s="38"/>
      <c r="EK439" s="38"/>
      <c r="EL439" s="38"/>
      <c r="EM439" s="38"/>
      <c r="EN439" s="38"/>
      <c r="EO439" s="38"/>
      <c r="EP439" s="38"/>
      <c r="EQ439" s="38"/>
      <c r="ER439" s="38"/>
      <c r="ES439" s="38"/>
      <c r="ET439" s="38"/>
      <c r="EU439" s="38"/>
      <c r="EV439" s="38"/>
      <c r="EW439" s="38"/>
      <c r="EX439" s="38"/>
      <c r="EY439" s="38"/>
      <c r="EZ439" s="38"/>
    </row>
    <row r="440" spans="1:156" ht="20.100000000000001" customHeight="1" x14ac:dyDescent="0.25">
      <c r="A440" s="43"/>
      <c r="B440" s="54"/>
      <c r="C440" s="55"/>
      <c r="D440" s="43"/>
      <c r="E440" s="43"/>
      <c r="F440" s="43"/>
      <c r="G440" s="43"/>
      <c r="H440" s="43"/>
      <c r="I440" s="56"/>
      <c r="J440" s="38"/>
      <c r="L440" s="41"/>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c r="DV440" s="38"/>
      <c r="DW440" s="38"/>
      <c r="DX440" s="38"/>
      <c r="DY440" s="38"/>
      <c r="DZ440" s="38"/>
      <c r="EA440" s="38"/>
      <c r="EB440" s="38"/>
      <c r="EC440" s="38"/>
      <c r="ED440" s="38"/>
      <c r="EE440" s="38"/>
      <c r="EF440" s="38"/>
      <c r="EG440" s="38"/>
      <c r="EH440" s="38"/>
      <c r="EI440" s="38"/>
      <c r="EJ440" s="38"/>
      <c r="EK440" s="38"/>
      <c r="EL440" s="38"/>
      <c r="EM440" s="38"/>
      <c r="EN440" s="38"/>
      <c r="EO440" s="38"/>
      <c r="EP440" s="38"/>
      <c r="EQ440" s="38"/>
      <c r="ER440" s="38"/>
      <c r="ES440" s="38"/>
      <c r="ET440" s="38"/>
      <c r="EU440" s="38"/>
      <c r="EV440" s="38"/>
      <c r="EW440" s="38"/>
      <c r="EX440" s="38"/>
      <c r="EY440" s="38"/>
      <c r="EZ440" s="38"/>
    </row>
    <row r="441" spans="1:156" ht="20.100000000000001" customHeight="1" x14ac:dyDescent="0.25">
      <c r="A441" s="43"/>
      <c r="B441" s="54"/>
      <c r="C441" s="55"/>
      <c r="D441" s="43"/>
      <c r="E441" s="43"/>
      <c r="F441" s="43"/>
      <c r="G441" s="43"/>
      <c r="H441" s="43"/>
      <c r="I441" s="56"/>
      <c r="J441" s="38"/>
      <c r="L441" s="41"/>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c r="DV441" s="38"/>
      <c r="DW441" s="38"/>
      <c r="DX441" s="38"/>
      <c r="DY441" s="38"/>
      <c r="DZ441" s="38"/>
      <c r="EA441" s="38"/>
      <c r="EB441" s="38"/>
      <c r="EC441" s="38"/>
      <c r="ED441" s="38"/>
      <c r="EE441" s="38"/>
      <c r="EF441" s="38"/>
      <c r="EG441" s="38"/>
      <c r="EH441" s="38"/>
      <c r="EI441" s="38"/>
      <c r="EJ441" s="38"/>
      <c r="EK441" s="38"/>
      <c r="EL441" s="38"/>
      <c r="EM441" s="38"/>
      <c r="EN441" s="38"/>
      <c r="EO441" s="38"/>
      <c r="EP441" s="38"/>
      <c r="EQ441" s="38"/>
      <c r="ER441" s="38"/>
      <c r="ES441" s="38"/>
      <c r="ET441" s="38"/>
      <c r="EU441" s="38"/>
      <c r="EV441" s="38"/>
      <c r="EW441" s="38"/>
      <c r="EX441" s="38"/>
      <c r="EY441" s="38"/>
      <c r="EZ441" s="38"/>
    </row>
    <row r="442" spans="1:156" ht="20.100000000000001" customHeight="1" x14ac:dyDescent="0.25">
      <c r="A442" s="43"/>
      <c r="B442" s="54"/>
      <c r="C442" s="55"/>
      <c r="D442" s="43"/>
      <c r="E442" s="43"/>
      <c r="F442" s="43"/>
      <c r="G442" s="43"/>
      <c r="H442" s="43"/>
      <c r="I442" s="56"/>
      <c r="J442" s="38"/>
      <c r="L442" s="41"/>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c r="DV442" s="38"/>
      <c r="DW442" s="38"/>
      <c r="DX442" s="38"/>
      <c r="DY442" s="38"/>
      <c r="DZ442" s="38"/>
      <c r="EA442" s="38"/>
      <c r="EB442" s="38"/>
      <c r="EC442" s="38"/>
      <c r="ED442" s="38"/>
      <c r="EE442" s="38"/>
      <c r="EF442" s="38"/>
      <c r="EG442" s="38"/>
      <c r="EH442" s="38"/>
      <c r="EI442" s="38"/>
      <c r="EJ442" s="38"/>
      <c r="EK442" s="38"/>
      <c r="EL442" s="38"/>
      <c r="EM442" s="38"/>
      <c r="EN442" s="38"/>
      <c r="EO442" s="38"/>
      <c r="EP442" s="38"/>
      <c r="EQ442" s="38"/>
      <c r="ER442" s="38"/>
      <c r="ES442" s="38"/>
      <c r="ET442" s="38"/>
      <c r="EU442" s="38"/>
      <c r="EV442" s="38"/>
      <c r="EW442" s="38"/>
      <c r="EX442" s="38"/>
      <c r="EY442" s="38"/>
      <c r="EZ442" s="38"/>
    </row>
    <row r="443" spans="1:156" ht="20.100000000000001" customHeight="1" x14ac:dyDescent="0.25">
      <c r="A443" s="43"/>
      <c r="B443" s="54"/>
      <c r="C443" s="55"/>
      <c r="D443" s="43"/>
      <c r="E443" s="43"/>
      <c r="F443" s="43"/>
      <c r="G443" s="43"/>
      <c r="H443" s="43"/>
      <c r="I443" s="56"/>
      <c r="J443" s="38"/>
      <c r="L443" s="41"/>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c r="DV443" s="38"/>
      <c r="DW443" s="38"/>
      <c r="DX443" s="38"/>
      <c r="DY443" s="38"/>
      <c r="DZ443" s="38"/>
      <c r="EA443" s="38"/>
      <c r="EB443" s="38"/>
      <c r="EC443" s="38"/>
      <c r="ED443" s="38"/>
      <c r="EE443" s="38"/>
      <c r="EF443" s="38"/>
      <c r="EG443" s="38"/>
      <c r="EH443" s="38"/>
      <c r="EI443" s="38"/>
      <c r="EJ443" s="38"/>
      <c r="EK443" s="38"/>
      <c r="EL443" s="38"/>
      <c r="EM443" s="38"/>
      <c r="EN443" s="38"/>
      <c r="EO443" s="38"/>
      <c r="EP443" s="38"/>
      <c r="EQ443" s="38"/>
      <c r="ER443" s="38"/>
      <c r="ES443" s="38"/>
      <c r="ET443" s="38"/>
      <c r="EU443" s="38"/>
      <c r="EV443" s="38"/>
      <c r="EW443" s="38"/>
      <c r="EX443" s="38"/>
      <c r="EY443" s="38"/>
      <c r="EZ443" s="38"/>
    </row>
    <row r="444" spans="1:156" ht="20.100000000000001" customHeight="1" x14ac:dyDescent="0.25">
      <c r="A444" s="43"/>
      <c r="B444" s="54"/>
      <c r="C444" s="55"/>
      <c r="D444" s="43"/>
      <c r="E444" s="43"/>
      <c r="F444" s="43"/>
      <c r="G444" s="43"/>
      <c r="H444" s="43"/>
      <c r="I444" s="56"/>
      <c r="J444" s="38"/>
      <c r="L444" s="41"/>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c r="DV444" s="38"/>
      <c r="DW444" s="38"/>
      <c r="DX444" s="38"/>
      <c r="DY444" s="38"/>
      <c r="DZ444" s="38"/>
      <c r="EA444" s="38"/>
      <c r="EB444" s="38"/>
      <c r="EC444" s="38"/>
      <c r="ED444" s="38"/>
      <c r="EE444" s="38"/>
      <c r="EF444" s="38"/>
      <c r="EG444" s="38"/>
      <c r="EH444" s="38"/>
      <c r="EI444" s="38"/>
      <c r="EJ444" s="38"/>
      <c r="EK444" s="38"/>
      <c r="EL444" s="38"/>
      <c r="EM444" s="38"/>
      <c r="EN444" s="38"/>
      <c r="EO444" s="38"/>
      <c r="EP444" s="38"/>
      <c r="EQ444" s="38"/>
      <c r="ER444" s="38"/>
      <c r="ES444" s="38"/>
      <c r="ET444" s="38"/>
      <c r="EU444" s="38"/>
      <c r="EV444" s="38"/>
      <c r="EW444" s="38"/>
      <c r="EX444" s="38"/>
      <c r="EY444" s="38"/>
      <c r="EZ444" s="38"/>
    </row>
    <row r="445" spans="1:156" ht="20.100000000000001" customHeight="1" x14ac:dyDescent="0.25">
      <c r="A445" s="43"/>
      <c r="B445" s="54"/>
      <c r="C445" s="55"/>
      <c r="D445" s="43"/>
      <c r="E445" s="43"/>
      <c r="F445" s="43"/>
      <c r="G445" s="43"/>
      <c r="H445" s="43"/>
      <c r="I445" s="56"/>
      <c r="J445" s="38"/>
      <c r="L445" s="41"/>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c r="DV445" s="38"/>
      <c r="DW445" s="38"/>
      <c r="DX445" s="38"/>
      <c r="DY445" s="38"/>
      <c r="DZ445" s="38"/>
      <c r="EA445" s="38"/>
      <c r="EB445" s="38"/>
      <c r="EC445" s="38"/>
      <c r="ED445" s="38"/>
      <c r="EE445" s="38"/>
      <c r="EF445" s="38"/>
      <c r="EG445" s="38"/>
      <c r="EH445" s="38"/>
      <c r="EI445" s="38"/>
      <c r="EJ445" s="38"/>
      <c r="EK445" s="38"/>
      <c r="EL445" s="38"/>
      <c r="EM445" s="38"/>
      <c r="EN445" s="38"/>
      <c r="EO445" s="38"/>
      <c r="EP445" s="38"/>
      <c r="EQ445" s="38"/>
      <c r="ER445" s="38"/>
      <c r="ES445" s="38"/>
      <c r="ET445" s="38"/>
      <c r="EU445" s="38"/>
      <c r="EV445" s="38"/>
      <c r="EW445" s="38"/>
      <c r="EX445" s="38"/>
      <c r="EY445" s="38"/>
      <c r="EZ445" s="38"/>
    </row>
    <row r="446" spans="1:156" ht="20.100000000000001" customHeight="1" x14ac:dyDescent="0.25">
      <c r="A446" s="43"/>
      <c r="B446" s="54"/>
      <c r="C446" s="55"/>
      <c r="D446" s="43"/>
      <c r="E446" s="43"/>
      <c r="F446" s="43"/>
      <c r="G446" s="43"/>
      <c r="H446" s="43"/>
      <c r="I446" s="56"/>
      <c r="J446" s="38"/>
      <c r="L446" s="41"/>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c r="DV446" s="38"/>
      <c r="DW446" s="38"/>
      <c r="DX446" s="38"/>
      <c r="DY446" s="38"/>
      <c r="DZ446" s="38"/>
      <c r="EA446" s="38"/>
      <c r="EB446" s="38"/>
      <c r="EC446" s="38"/>
      <c r="ED446" s="38"/>
      <c r="EE446" s="38"/>
      <c r="EF446" s="38"/>
      <c r="EG446" s="38"/>
      <c r="EH446" s="38"/>
      <c r="EI446" s="38"/>
      <c r="EJ446" s="38"/>
      <c r="EK446" s="38"/>
      <c r="EL446" s="38"/>
      <c r="EM446" s="38"/>
      <c r="EN446" s="38"/>
      <c r="EO446" s="38"/>
      <c r="EP446" s="38"/>
      <c r="EQ446" s="38"/>
      <c r="ER446" s="38"/>
      <c r="ES446" s="38"/>
      <c r="ET446" s="38"/>
      <c r="EU446" s="38"/>
      <c r="EV446" s="38"/>
      <c r="EW446" s="38"/>
      <c r="EX446" s="38"/>
      <c r="EY446" s="38"/>
      <c r="EZ446" s="38"/>
    </row>
    <row r="447" spans="1:156" ht="20.100000000000001" customHeight="1" x14ac:dyDescent="0.25">
      <c r="A447" s="43"/>
      <c r="B447" s="54"/>
      <c r="C447" s="55"/>
      <c r="D447" s="43"/>
      <c r="E447" s="43"/>
      <c r="F447" s="43"/>
      <c r="G447" s="43"/>
      <c r="H447" s="43"/>
      <c r="I447" s="56"/>
      <c r="J447" s="38"/>
      <c r="L447" s="41"/>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c r="DV447" s="38"/>
      <c r="DW447" s="38"/>
      <c r="DX447" s="38"/>
      <c r="DY447" s="38"/>
      <c r="DZ447" s="38"/>
      <c r="EA447" s="38"/>
      <c r="EB447" s="38"/>
      <c r="EC447" s="38"/>
      <c r="ED447" s="38"/>
      <c r="EE447" s="38"/>
      <c r="EF447" s="38"/>
      <c r="EG447" s="38"/>
      <c r="EH447" s="38"/>
      <c r="EI447" s="38"/>
      <c r="EJ447" s="38"/>
      <c r="EK447" s="38"/>
      <c r="EL447" s="38"/>
      <c r="EM447" s="38"/>
      <c r="EN447" s="38"/>
      <c r="EO447" s="38"/>
      <c r="EP447" s="38"/>
      <c r="EQ447" s="38"/>
      <c r="ER447" s="38"/>
      <c r="ES447" s="38"/>
      <c r="ET447" s="38"/>
      <c r="EU447" s="38"/>
      <c r="EV447" s="38"/>
      <c r="EW447" s="38"/>
      <c r="EX447" s="38"/>
      <c r="EY447" s="38"/>
      <c r="EZ447" s="38"/>
    </row>
    <row r="448" spans="1:156" ht="20.100000000000001" customHeight="1" x14ac:dyDescent="0.25">
      <c r="A448" s="43"/>
      <c r="B448" s="54"/>
      <c r="C448" s="55"/>
      <c r="D448" s="43"/>
      <c r="E448" s="43"/>
      <c r="F448" s="43"/>
      <c r="G448" s="43"/>
      <c r="H448" s="43"/>
      <c r="I448" s="56"/>
      <c r="J448" s="38"/>
      <c r="L448" s="41"/>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c r="DX448" s="38"/>
      <c r="DY448" s="38"/>
      <c r="DZ448" s="38"/>
      <c r="EA448" s="38"/>
      <c r="EB448" s="38"/>
      <c r="EC448" s="38"/>
      <c r="ED448" s="38"/>
      <c r="EE448" s="38"/>
      <c r="EF448" s="38"/>
      <c r="EG448" s="38"/>
      <c r="EH448" s="38"/>
      <c r="EI448" s="38"/>
      <c r="EJ448" s="38"/>
      <c r="EK448" s="38"/>
      <c r="EL448" s="38"/>
      <c r="EM448" s="38"/>
      <c r="EN448" s="38"/>
      <c r="EO448" s="38"/>
      <c r="EP448" s="38"/>
      <c r="EQ448" s="38"/>
      <c r="ER448" s="38"/>
      <c r="ES448" s="38"/>
      <c r="ET448" s="38"/>
      <c r="EU448" s="38"/>
      <c r="EV448" s="38"/>
      <c r="EW448" s="38"/>
      <c r="EX448" s="38"/>
      <c r="EY448" s="38"/>
      <c r="EZ448" s="38"/>
    </row>
    <row r="449" spans="1:156" ht="20.100000000000001" customHeight="1" x14ac:dyDescent="0.25">
      <c r="A449" s="43"/>
      <c r="B449" s="54"/>
      <c r="C449" s="55"/>
      <c r="D449" s="43"/>
      <c r="E449" s="43"/>
      <c r="F449" s="43"/>
      <c r="G449" s="43"/>
      <c r="H449" s="43"/>
      <c r="I449" s="56"/>
      <c r="J449" s="38"/>
      <c r="L449" s="41"/>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c r="DV449" s="38"/>
      <c r="DW449" s="38"/>
      <c r="DX449" s="38"/>
      <c r="DY449" s="38"/>
      <c r="DZ449" s="38"/>
      <c r="EA449" s="38"/>
      <c r="EB449" s="38"/>
      <c r="EC449" s="38"/>
      <c r="ED449" s="38"/>
      <c r="EE449" s="38"/>
      <c r="EF449" s="38"/>
      <c r="EG449" s="38"/>
      <c r="EH449" s="38"/>
      <c r="EI449" s="38"/>
      <c r="EJ449" s="38"/>
      <c r="EK449" s="38"/>
      <c r="EL449" s="38"/>
      <c r="EM449" s="38"/>
      <c r="EN449" s="38"/>
      <c r="EO449" s="38"/>
      <c r="EP449" s="38"/>
      <c r="EQ449" s="38"/>
      <c r="ER449" s="38"/>
      <c r="ES449" s="38"/>
      <c r="ET449" s="38"/>
      <c r="EU449" s="38"/>
      <c r="EV449" s="38"/>
      <c r="EW449" s="38"/>
      <c r="EX449" s="38"/>
      <c r="EY449" s="38"/>
      <c r="EZ449" s="38"/>
    </row>
    <row r="450" spans="1:156" ht="20.100000000000001" customHeight="1" x14ac:dyDescent="0.25">
      <c r="A450" s="43"/>
      <c r="B450" s="54"/>
      <c r="C450" s="55"/>
      <c r="D450" s="43"/>
      <c r="E450" s="43"/>
      <c r="F450" s="43"/>
      <c r="G450" s="43"/>
      <c r="H450" s="43"/>
      <c r="I450" s="56"/>
      <c r="J450" s="38"/>
      <c r="L450" s="41"/>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c r="DV450" s="38"/>
      <c r="DW450" s="38"/>
      <c r="DX450" s="38"/>
      <c r="DY450" s="38"/>
      <c r="DZ450" s="38"/>
      <c r="EA450" s="38"/>
      <c r="EB450" s="38"/>
      <c r="EC450" s="38"/>
      <c r="ED450" s="38"/>
      <c r="EE450" s="38"/>
      <c r="EF450" s="38"/>
      <c r="EG450" s="38"/>
      <c r="EH450" s="38"/>
      <c r="EI450" s="38"/>
      <c r="EJ450" s="38"/>
      <c r="EK450" s="38"/>
      <c r="EL450" s="38"/>
      <c r="EM450" s="38"/>
      <c r="EN450" s="38"/>
      <c r="EO450" s="38"/>
      <c r="EP450" s="38"/>
      <c r="EQ450" s="38"/>
      <c r="ER450" s="38"/>
      <c r="ES450" s="38"/>
      <c r="ET450" s="38"/>
      <c r="EU450" s="38"/>
      <c r="EV450" s="38"/>
      <c r="EW450" s="38"/>
      <c r="EX450" s="38"/>
      <c r="EY450" s="38"/>
      <c r="EZ450" s="38"/>
    </row>
    <row r="451" spans="1:156" ht="20.100000000000001" customHeight="1" x14ac:dyDescent="0.25">
      <c r="A451" s="43"/>
      <c r="B451" s="54"/>
      <c r="C451" s="55"/>
      <c r="D451" s="43"/>
      <c r="E451" s="43"/>
      <c r="F451" s="43"/>
      <c r="G451" s="43"/>
      <c r="H451" s="43"/>
      <c r="I451" s="56"/>
      <c r="J451" s="38"/>
      <c r="L451" s="41"/>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c r="DV451" s="38"/>
      <c r="DW451" s="38"/>
      <c r="DX451" s="38"/>
      <c r="DY451" s="38"/>
      <c r="DZ451" s="38"/>
      <c r="EA451" s="38"/>
      <c r="EB451" s="38"/>
      <c r="EC451" s="38"/>
      <c r="ED451" s="38"/>
      <c r="EE451" s="38"/>
      <c r="EF451" s="38"/>
      <c r="EG451" s="38"/>
      <c r="EH451" s="38"/>
      <c r="EI451" s="38"/>
      <c r="EJ451" s="38"/>
      <c r="EK451" s="38"/>
      <c r="EL451" s="38"/>
      <c r="EM451" s="38"/>
      <c r="EN451" s="38"/>
      <c r="EO451" s="38"/>
      <c r="EP451" s="38"/>
      <c r="EQ451" s="38"/>
      <c r="ER451" s="38"/>
      <c r="ES451" s="38"/>
      <c r="ET451" s="38"/>
      <c r="EU451" s="38"/>
      <c r="EV451" s="38"/>
      <c r="EW451" s="38"/>
      <c r="EX451" s="38"/>
      <c r="EY451" s="38"/>
      <c r="EZ451" s="38"/>
    </row>
    <row r="452" spans="1:156" ht="20.100000000000001" customHeight="1" x14ac:dyDescent="0.25">
      <c r="A452" s="43"/>
      <c r="B452" s="54"/>
      <c r="C452" s="55"/>
      <c r="D452" s="43"/>
      <c r="E452" s="43"/>
      <c r="F452" s="43"/>
      <c r="G452" s="43"/>
      <c r="H452" s="43"/>
      <c r="I452" s="56"/>
      <c r="J452" s="38"/>
      <c r="L452" s="41"/>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c r="DV452" s="38"/>
      <c r="DW452" s="38"/>
      <c r="DX452" s="38"/>
      <c r="DY452" s="38"/>
      <c r="DZ452" s="38"/>
      <c r="EA452" s="38"/>
      <c r="EB452" s="38"/>
      <c r="EC452" s="38"/>
      <c r="ED452" s="38"/>
      <c r="EE452" s="38"/>
      <c r="EF452" s="38"/>
      <c r="EG452" s="38"/>
      <c r="EH452" s="38"/>
      <c r="EI452" s="38"/>
      <c r="EJ452" s="38"/>
      <c r="EK452" s="38"/>
      <c r="EL452" s="38"/>
      <c r="EM452" s="38"/>
      <c r="EN452" s="38"/>
      <c r="EO452" s="38"/>
      <c r="EP452" s="38"/>
      <c r="EQ452" s="38"/>
      <c r="ER452" s="38"/>
      <c r="ES452" s="38"/>
      <c r="ET452" s="38"/>
      <c r="EU452" s="38"/>
      <c r="EV452" s="38"/>
      <c r="EW452" s="38"/>
      <c r="EX452" s="38"/>
      <c r="EY452" s="38"/>
      <c r="EZ452" s="38"/>
    </row>
    <row r="453" spans="1:156" ht="20.100000000000001" customHeight="1" x14ac:dyDescent="0.25">
      <c r="A453" s="43"/>
      <c r="B453" s="54"/>
      <c r="C453" s="55"/>
      <c r="D453" s="43"/>
      <c r="E453" s="43"/>
      <c r="F453" s="43"/>
      <c r="G453" s="43"/>
      <c r="H453" s="43"/>
      <c r="I453" s="56"/>
      <c r="J453" s="38"/>
      <c r="L453" s="41"/>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c r="DV453" s="38"/>
      <c r="DW453" s="38"/>
      <c r="DX453" s="38"/>
      <c r="DY453" s="38"/>
      <c r="DZ453" s="38"/>
      <c r="EA453" s="38"/>
      <c r="EB453" s="38"/>
      <c r="EC453" s="38"/>
      <c r="ED453" s="38"/>
      <c r="EE453" s="38"/>
      <c r="EF453" s="38"/>
      <c r="EG453" s="38"/>
      <c r="EH453" s="38"/>
      <c r="EI453" s="38"/>
      <c r="EJ453" s="38"/>
      <c r="EK453" s="38"/>
      <c r="EL453" s="38"/>
      <c r="EM453" s="38"/>
      <c r="EN453" s="38"/>
      <c r="EO453" s="38"/>
      <c r="EP453" s="38"/>
      <c r="EQ453" s="38"/>
      <c r="ER453" s="38"/>
      <c r="ES453" s="38"/>
      <c r="ET453" s="38"/>
      <c r="EU453" s="38"/>
      <c r="EV453" s="38"/>
      <c r="EW453" s="38"/>
      <c r="EX453" s="38"/>
      <c r="EY453" s="38"/>
      <c r="EZ453" s="38"/>
    </row>
    <row r="454" spans="1:156" ht="20.100000000000001" customHeight="1" x14ac:dyDescent="0.25">
      <c r="A454" s="43"/>
      <c r="B454" s="54"/>
      <c r="C454" s="55"/>
      <c r="D454" s="43"/>
      <c r="E454" s="43"/>
      <c r="F454" s="43"/>
      <c r="G454" s="43"/>
      <c r="H454" s="43"/>
      <c r="I454" s="56"/>
      <c r="J454" s="38"/>
      <c r="L454" s="41"/>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c r="DV454" s="38"/>
      <c r="DW454" s="38"/>
      <c r="DX454" s="38"/>
      <c r="DY454" s="38"/>
      <c r="DZ454" s="38"/>
      <c r="EA454" s="38"/>
      <c r="EB454" s="38"/>
      <c r="EC454" s="38"/>
      <c r="ED454" s="38"/>
      <c r="EE454" s="38"/>
      <c r="EF454" s="38"/>
      <c r="EG454" s="38"/>
      <c r="EH454" s="38"/>
      <c r="EI454" s="38"/>
      <c r="EJ454" s="38"/>
      <c r="EK454" s="38"/>
      <c r="EL454" s="38"/>
      <c r="EM454" s="38"/>
      <c r="EN454" s="38"/>
      <c r="EO454" s="38"/>
      <c r="EP454" s="38"/>
      <c r="EQ454" s="38"/>
      <c r="ER454" s="38"/>
      <c r="ES454" s="38"/>
      <c r="ET454" s="38"/>
      <c r="EU454" s="38"/>
      <c r="EV454" s="38"/>
      <c r="EW454" s="38"/>
      <c r="EX454" s="38"/>
      <c r="EY454" s="38"/>
      <c r="EZ454" s="38"/>
    </row>
    <row r="455" spans="1:156" ht="20.100000000000001" customHeight="1" x14ac:dyDescent="0.25">
      <c r="A455" s="43"/>
      <c r="B455" s="54"/>
      <c r="C455" s="55"/>
      <c r="D455" s="43"/>
      <c r="E455" s="43"/>
      <c r="F455" s="43"/>
      <c r="G455" s="43"/>
      <c r="H455" s="43"/>
      <c r="I455" s="56"/>
      <c r="J455" s="38"/>
      <c r="L455" s="41"/>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c r="DV455" s="38"/>
      <c r="DW455" s="38"/>
      <c r="DX455" s="38"/>
      <c r="DY455" s="38"/>
      <c r="DZ455" s="38"/>
      <c r="EA455" s="38"/>
      <c r="EB455" s="38"/>
      <c r="EC455" s="38"/>
      <c r="ED455" s="38"/>
      <c r="EE455" s="38"/>
      <c r="EF455" s="38"/>
      <c r="EG455" s="38"/>
      <c r="EH455" s="38"/>
      <c r="EI455" s="38"/>
      <c r="EJ455" s="38"/>
      <c r="EK455" s="38"/>
      <c r="EL455" s="38"/>
      <c r="EM455" s="38"/>
      <c r="EN455" s="38"/>
      <c r="EO455" s="38"/>
      <c r="EP455" s="38"/>
      <c r="EQ455" s="38"/>
      <c r="ER455" s="38"/>
      <c r="ES455" s="38"/>
      <c r="ET455" s="38"/>
      <c r="EU455" s="38"/>
      <c r="EV455" s="38"/>
      <c r="EW455" s="38"/>
      <c r="EX455" s="38"/>
      <c r="EY455" s="38"/>
      <c r="EZ455" s="38"/>
    </row>
    <row r="456" spans="1:156" ht="20.100000000000001" customHeight="1" x14ac:dyDescent="0.25">
      <c r="A456" s="43"/>
      <c r="B456" s="54"/>
      <c r="C456" s="55"/>
      <c r="D456" s="43"/>
      <c r="E456" s="43"/>
      <c r="F456" s="43"/>
      <c r="G456" s="43"/>
      <c r="H456" s="43"/>
      <c r="I456" s="56"/>
      <c r="J456" s="38"/>
      <c r="L456" s="41"/>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c r="DV456" s="38"/>
      <c r="DW456" s="38"/>
      <c r="DX456" s="38"/>
      <c r="DY456" s="38"/>
      <c r="DZ456" s="38"/>
      <c r="EA456" s="38"/>
      <c r="EB456" s="38"/>
      <c r="EC456" s="38"/>
      <c r="ED456" s="38"/>
      <c r="EE456" s="38"/>
      <c r="EF456" s="38"/>
      <c r="EG456" s="38"/>
      <c r="EH456" s="38"/>
      <c r="EI456" s="38"/>
      <c r="EJ456" s="38"/>
      <c r="EK456" s="38"/>
      <c r="EL456" s="38"/>
      <c r="EM456" s="38"/>
      <c r="EN456" s="38"/>
      <c r="EO456" s="38"/>
      <c r="EP456" s="38"/>
      <c r="EQ456" s="38"/>
      <c r="ER456" s="38"/>
      <c r="ES456" s="38"/>
      <c r="ET456" s="38"/>
      <c r="EU456" s="38"/>
      <c r="EV456" s="38"/>
      <c r="EW456" s="38"/>
      <c r="EX456" s="38"/>
      <c r="EY456" s="38"/>
      <c r="EZ456" s="38"/>
    </row>
    <row r="457" spans="1:156" ht="20.100000000000001" customHeight="1" x14ac:dyDescent="0.25">
      <c r="A457" s="43"/>
      <c r="B457" s="54"/>
      <c r="C457" s="55"/>
      <c r="D457" s="43"/>
      <c r="E457" s="43"/>
      <c r="F457" s="43"/>
      <c r="G457" s="43"/>
      <c r="H457" s="43"/>
      <c r="I457" s="56"/>
      <c r="J457" s="38"/>
      <c r="L457" s="41"/>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c r="DV457" s="38"/>
      <c r="DW457" s="38"/>
      <c r="DX457" s="38"/>
      <c r="DY457" s="38"/>
      <c r="DZ457" s="38"/>
      <c r="EA457" s="38"/>
      <c r="EB457" s="38"/>
      <c r="EC457" s="38"/>
      <c r="ED457" s="38"/>
      <c r="EE457" s="38"/>
      <c r="EF457" s="38"/>
      <c r="EG457" s="38"/>
      <c r="EH457" s="38"/>
      <c r="EI457" s="38"/>
      <c r="EJ457" s="38"/>
      <c r="EK457" s="38"/>
      <c r="EL457" s="38"/>
      <c r="EM457" s="38"/>
      <c r="EN457" s="38"/>
      <c r="EO457" s="38"/>
      <c r="EP457" s="38"/>
      <c r="EQ457" s="38"/>
      <c r="ER457" s="38"/>
      <c r="ES457" s="38"/>
      <c r="ET457" s="38"/>
      <c r="EU457" s="38"/>
      <c r="EV457" s="38"/>
      <c r="EW457" s="38"/>
      <c r="EX457" s="38"/>
      <c r="EY457" s="38"/>
      <c r="EZ457" s="38"/>
    </row>
    <row r="458" spans="1:156" ht="20.100000000000001" customHeight="1" x14ac:dyDescent="0.25">
      <c r="A458" s="43"/>
      <c r="B458" s="54"/>
      <c r="C458" s="55"/>
      <c r="D458" s="43"/>
      <c r="E458" s="43"/>
      <c r="F458" s="43"/>
      <c r="G458" s="43"/>
      <c r="H458" s="43"/>
      <c r="I458" s="56"/>
      <c r="J458" s="38"/>
      <c r="L458" s="41"/>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c r="DL458" s="38"/>
      <c r="DM458" s="38"/>
      <c r="DN458" s="38"/>
      <c r="DO458" s="38"/>
      <c r="DP458" s="38"/>
      <c r="DQ458" s="38"/>
      <c r="DR458" s="38"/>
      <c r="DS458" s="38"/>
      <c r="DT458" s="38"/>
      <c r="DU458" s="38"/>
      <c r="DV458" s="38"/>
      <c r="DW458" s="38"/>
      <c r="DX458" s="38"/>
      <c r="DY458" s="38"/>
      <c r="DZ458" s="38"/>
      <c r="EA458" s="38"/>
      <c r="EB458" s="38"/>
      <c r="EC458" s="38"/>
      <c r="ED458" s="38"/>
      <c r="EE458" s="38"/>
      <c r="EF458" s="38"/>
      <c r="EG458" s="38"/>
      <c r="EH458" s="38"/>
      <c r="EI458" s="38"/>
      <c r="EJ458" s="38"/>
      <c r="EK458" s="38"/>
      <c r="EL458" s="38"/>
      <c r="EM458" s="38"/>
      <c r="EN458" s="38"/>
      <c r="EO458" s="38"/>
      <c r="EP458" s="38"/>
      <c r="EQ458" s="38"/>
      <c r="ER458" s="38"/>
      <c r="ES458" s="38"/>
      <c r="ET458" s="38"/>
      <c r="EU458" s="38"/>
      <c r="EV458" s="38"/>
      <c r="EW458" s="38"/>
      <c r="EX458" s="38"/>
      <c r="EY458" s="38"/>
      <c r="EZ458" s="38"/>
    </row>
    <row r="459" spans="1:156" ht="20.100000000000001" customHeight="1" x14ac:dyDescent="0.25">
      <c r="A459" s="43"/>
      <c r="B459" s="54"/>
      <c r="C459" s="55"/>
      <c r="D459" s="43"/>
      <c r="E459" s="43"/>
      <c r="F459" s="43"/>
      <c r="G459" s="43"/>
      <c r="H459" s="43"/>
      <c r="I459" s="56"/>
      <c r="J459" s="38"/>
      <c r="L459" s="41"/>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c r="DL459" s="38"/>
      <c r="DM459" s="38"/>
      <c r="DN459" s="38"/>
      <c r="DO459" s="38"/>
      <c r="DP459" s="38"/>
      <c r="DQ459" s="38"/>
      <c r="DR459" s="38"/>
      <c r="DS459" s="38"/>
      <c r="DT459" s="38"/>
      <c r="DU459" s="38"/>
      <c r="DV459" s="38"/>
      <c r="DW459" s="38"/>
      <c r="DX459" s="38"/>
      <c r="DY459" s="38"/>
      <c r="DZ459" s="38"/>
      <c r="EA459" s="38"/>
      <c r="EB459" s="38"/>
      <c r="EC459" s="38"/>
      <c r="ED459" s="38"/>
      <c r="EE459" s="38"/>
      <c r="EF459" s="38"/>
      <c r="EG459" s="38"/>
      <c r="EH459" s="38"/>
      <c r="EI459" s="38"/>
      <c r="EJ459" s="38"/>
      <c r="EK459" s="38"/>
      <c r="EL459" s="38"/>
      <c r="EM459" s="38"/>
      <c r="EN459" s="38"/>
      <c r="EO459" s="38"/>
      <c r="EP459" s="38"/>
      <c r="EQ459" s="38"/>
      <c r="ER459" s="38"/>
      <c r="ES459" s="38"/>
      <c r="ET459" s="38"/>
      <c r="EU459" s="38"/>
      <c r="EV459" s="38"/>
      <c r="EW459" s="38"/>
      <c r="EX459" s="38"/>
      <c r="EY459" s="38"/>
      <c r="EZ459" s="38"/>
    </row>
    <row r="460" spans="1:156" ht="20.100000000000001" customHeight="1" x14ac:dyDescent="0.25">
      <c r="A460" s="43"/>
      <c r="B460" s="54"/>
      <c r="C460" s="55"/>
      <c r="D460" s="43"/>
      <c r="E460" s="43"/>
      <c r="F460" s="43"/>
      <c r="G460" s="43"/>
      <c r="H460" s="43"/>
      <c r="I460" s="56"/>
      <c r="J460" s="38"/>
      <c r="L460" s="41"/>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c r="DL460" s="38"/>
      <c r="DM460" s="38"/>
      <c r="DN460" s="38"/>
      <c r="DO460" s="38"/>
      <c r="DP460" s="38"/>
      <c r="DQ460" s="38"/>
      <c r="DR460" s="38"/>
      <c r="DS460" s="38"/>
      <c r="DT460" s="38"/>
      <c r="DU460" s="38"/>
      <c r="DV460" s="38"/>
      <c r="DW460" s="38"/>
      <c r="DX460" s="38"/>
      <c r="DY460" s="38"/>
      <c r="DZ460" s="38"/>
      <c r="EA460" s="38"/>
      <c r="EB460" s="38"/>
      <c r="EC460" s="38"/>
      <c r="ED460" s="38"/>
      <c r="EE460" s="38"/>
      <c r="EF460" s="38"/>
      <c r="EG460" s="38"/>
      <c r="EH460" s="38"/>
      <c r="EI460" s="38"/>
      <c r="EJ460" s="38"/>
      <c r="EK460" s="38"/>
      <c r="EL460" s="38"/>
      <c r="EM460" s="38"/>
      <c r="EN460" s="38"/>
      <c r="EO460" s="38"/>
      <c r="EP460" s="38"/>
      <c r="EQ460" s="38"/>
      <c r="ER460" s="38"/>
      <c r="ES460" s="38"/>
      <c r="ET460" s="38"/>
      <c r="EU460" s="38"/>
      <c r="EV460" s="38"/>
      <c r="EW460" s="38"/>
      <c r="EX460" s="38"/>
      <c r="EY460" s="38"/>
      <c r="EZ460" s="38"/>
    </row>
    <row r="461" spans="1:156" ht="20.100000000000001" customHeight="1" x14ac:dyDescent="0.25">
      <c r="A461" s="43"/>
      <c r="B461" s="54"/>
      <c r="C461" s="55"/>
      <c r="D461" s="43"/>
      <c r="E461" s="43"/>
      <c r="F461" s="43"/>
      <c r="G461" s="43"/>
      <c r="H461" s="43"/>
      <c r="I461" s="56"/>
      <c r="J461" s="38"/>
      <c r="L461" s="41"/>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c r="DL461" s="38"/>
      <c r="DM461" s="38"/>
      <c r="DN461" s="38"/>
      <c r="DO461" s="38"/>
      <c r="DP461" s="38"/>
      <c r="DQ461" s="38"/>
      <c r="DR461" s="38"/>
      <c r="DS461" s="38"/>
      <c r="DT461" s="38"/>
      <c r="DU461" s="38"/>
      <c r="DV461" s="38"/>
      <c r="DW461" s="38"/>
      <c r="DX461" s="38"/>
      <c r="DY461" s="38"/>
      <c r="DZ461" s="38"/>
      <c r="EA461" s="38"/>
      <c r="EB461" s="38"/>
      <c r="EC461" s="38"/>
      <c r="ED461" s="38"/>
      <c r="EE461" s="38"/>
      <c r="EF461" s="38"/>
      <c r="EG461" s="38"/>
      <c r="EH461" s="38"/>
      <c r="EI461" s="38"/>
      <c r="EJ461" s="38"/>
      <c r="EK461" s="38"/>
      <c r="EL461" s="38"/>
      <c r="EM461" s="38"/>
      <c r="EN461" s="38"/>
      <c r="EO461" s="38"/>
      <c r="EP461" s="38"/>
      <c r="EQ461" s="38"/>
      <c r="ER461" s="38"/>
      <c r="ES461" s="38"/>
      <c r="ET461" s="38"/>
      <c r="EU461" s="38"/>
      <c r="EV461" s="38"/>
      <c r="EW461" s="38"/>
      <c r="EX461" s="38"/>
      <c r="EY461" s="38"/>
      <c r="EZ461" s="38"/>
    </row>
    <row r="462" spans="1:156" ht="20.100000000000001" customHeight="1" x14ac:dyDescent="0.25">
      <c r="A462" s="43"/>
      <c r="B462" s="54"/>
      <c r="C462" s="55"/>
      <c r="D462" s="43"/>
      <c r="E462" s="43"/>
      <c r="F462" s="43"/>
      <c r="G462" s="43"/>
      <c r="H462" s="43"/>
      <c r="I462" s="56"/>
      <c r="J462" s="38"/>
      <c r="L462" s="41"/>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c r="DL462" s="38"/>
      <c r="DM462" s="38"/>
      <c r="DN462" s="38"/>
      <c r="DO462" s="38"/>
      <c r="DP462" s="38"/>
      <c r="DQ462" s="38"/>
      <c r="DR462" s="38"/>
      <c r="DS462" s="38"/>
      <c r="DT462" s="38"/>
      <c r="DU462" s="38"/>
      <c r="DV462" s="38"/>
      <c r="DW462" s="38"/>
      <c r="DX462" s="38"/>
      <c r="DY462" s="38"/>
      <c r="DZ462" s="38"/>
      <c r="EA462" s="38"/>
      <c r="EB462" s="38"/>
      <c r="EC462" s="38"/>
      <c r="ED462" s="38"/>
      <c r="EE462" s="38"/>
      <c r="EF462" s="38"/>
      <c r="EG462" s="38"/>
      <c r="EH462" s="38"/>
      <c r="EI462" s="38"/>
      <c r="EJ462" s="38"/>
      <c r="EK462" s="38"/>
      <c r="EL462" s="38"/>
      <c r="EM462" s="38"/>
      <c r="EN462" s="38"/>
      <c r="EO462" s="38"/>
      <c r="EP462" s="38"/>
      <c r="EQ462" s="38"/>
      <c r="ER462" s="38"/>
      <c r="ES462" s="38"/>
      <c r="ET462" s="38"/>
      <c r="EU462" s="38"/>
      <c r="EV462" s="38"/>
      <c r="EW462" s="38"/>
      <c r="EX462" s="38"/>
      <c r="EY462" s="38"/>
      <c r="EZ462" s="38"/>
    </row>
    <row r="463" spans="1:156" ht="20.100000000000001" customHeight="1" x14ac:dyDescent="0.25">
      <c r="A463" s="43"/>
      <c r="B463" s="54"/>
      <c r="C463" s="55"/>
      <c r="D463" s="43"/>
      <c r="E463" s="43"/>
      <c r="F463" s="43"/>
      <c r="G463" s="43"/>
      <c r="H463" s="43"/>
      <c r="I463" s="56"/>
      <c r="J463" s="38"/>
      <c r="L463" s="41"/>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c r="DL463" s="38"/>
      <c r="DM463" s="38"/>
      <c r="DN463" s="38"/>
      <c r="DO463" s="38"/>
      <c r="DP463" s="38"/>
      <c r="DQ463" s="38"/>
      <c r="DR463" s="38"/>
      <c r="DS463" s="38"/>
      <c r="DT463" s="38"/>
      <c r="DU463" s="38"/>
      <c r="DV463" s="38"/>
      <c r="DW463" s="38"/>
      <c r="DX463" s="38"/>
      <c r="DY463" s="38"/>
      <c r="DZ463" s="38"/>
      <c r="EA463" s="38"/>
      <c r="EB463" s="38"/>
      <c r="EC463" s="38"/>
      <c r="ED463" s="38"/>
      <c r="EE463" s="38"/>
      <c r="EF463" s="38"/>
      <c r="EG463" s="38"/>
      <c r="EH463" s="38"/>
      <c r="EI463" s="38"/>
      <c r="EJ463" s="38"/>
      <c r="EK463" s="38"/>
      <c r="EL463" s="38"/>
      <c r="EM463" s="38"/>
      <c r="EN463" s="38"/>
      <c r="EO463" s="38"/>
      <c r="EP463" s="38"/>
      <c r="EQ463" s="38"/>
      <c r="ER463" s="38"/>
      <c r="ES463" s="38"/>
      <c r="ET463" s="38"/>
      <c r="EU463" s="38"/>
      <c r="EV463" s="38"/>
      <c r="EW463" s="38"/>
      <c r="EX463" s="38"/>
      <c r="EY463" s="38"/>
      <c r="EZ463" s="38"/>
    </row>
    <row r="464" spans="1:156" ht="20.100000000000001" customHeight="1" x14ac:dyDescent="0.25">
      <c r="A464" s="43"/>
      <c r="B464" s="54"/>
      <c r="C464" s="55"/>
      <c r="D464" s="43"/>
      <c r="E464" s="43"/>
      <c r="F464" s="43"/>
      <c r="G464" s="43"/>
      <c r="H464" s="43"/>
      <c r="I464" s="56"/>
      <c r="J464" s="38"/>
      <c r="L464" s="41"/>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c r="DL464" s="38"/>
      <c r="DM464" s="38"/>
      <c r="DN464" s="38"/>
      <c r="DO464" s="38"/>
      <c r="DP464" s="38"/>
      <c r="DQ464" s="38"/>
      <c r="DR464" s="38"/>
      <c r="DS464" s="38"/>
      <c r="DT464" s="38"/>
      <c r="DU464" s="38"/>
      <c r="DV464" s="38"/>
      <c r="DW464" s="38"/>
      <c r="DX464" s="38"/>
      <c r="DY464" s="38"/>
      <c r="DZ464" s="38"/>
      <c r="EA464" s="38"/>
      <c r="EB464" s="38"/>
      <c r="EC464" s="38"/>
      <c r="ED464" s="38"/>
      <c r="EE464" s="38"/>
      <c r="EF464" s="38"/>
      <c r="EG464" s="38"/>
      <c r="EH464" s="38"/>
      <c r="EI464" s="38"/>
      <c r="EJ464" s="38"/>
      <c r="EK464" s="38"/>
      <c r="EL464" s="38"/>
      <c r="EM464" s="38"/>
      <c r="EN464" s="38"/>
      <c r="EO464" s="38"/>
      <c r="EP464" s="38"/>
      <c r="EQ464" s="38"/>
      <c r="ER464" s="38"/>
      <c r="ES464" s="38"/>
      <c r="ET464" s="38"/>
      <c r="EU464" s="38"/>
      <c r="EV464" s="38"/>
      <c r="EW464" s="38"/>
      <c r="EX464" s="38"/>
      <c r="EY464" s="38"/>
      <c r="EZ464" s="38"/>
    </row>
    <row r="465" spans="1:156" ht="20.100000000000001" customHeight="1" x14ac:dyDescent="0.25">
      <c r="A465" s="43"/>
      <c r="B465" s="54"/>
      <c r="C465" s="55"/>
      <c r="D465" s="43"/>
      <c r="E465" s="43"/>
      <c r="F465" s="43"/>
      <c r="G465" s="43"/>
      <c r="H465" s="43"/>
      <c r="I465" s="56"/>
      <c r="J465" s="38"/>
      <c r="L465" s="41"/>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c r="DL465" s="38"/>
      <c r="DM465" s="38"/>
      <c r="DN465" s="38"/>
      <c r="DO465" s="38"/>
      <c r="DP465" s="38"/>
      <c r="DQ465" s="38"/>
      <c r="DR465" s="38"/>
      <c r="DS465" s="38"/>
      <c r="DT465" s="38"/>
      <c r="DU465" s="38"/>
      <c r="DV465" s="38"/>
      <c r="DW465" s="38"/>
      <c r="DX465" s="38"/>
      <c r="DY465" s="38"/>
      <c r="DZ465" s="38"/>
      <c r="EA465" s="38"/>
      <c r="EB465" s="38"/>
      <c r="EC465" s="38"/>
      <c r="ED465" s="38"/>
      <c r="EE465" s="38"/>
      <c r="EF465" s="38"/>
      <c r="EG465" s="38"/>
      <c r="EH465" s="38"/>
      <c r="EI465" s="38"/>
      <c r="EJ465" s="38"/>
      <c r="EK465" s="38"/>
      <c r="EL465" s="38"/>
      <c r="EM465" s="38"/>
      <c r="EN465" s="38"/>
      <c r="EO465" s="38"/>
      <c r="EP465" s="38"/>
      <c r="EQ465" s="38"/>
      <c r="ER465" s="38"/>
      <c r="ES465" s="38"/>
      <c r="ET465" s="38"/>
      <c r="EU465" s="38"/>
      <c r="EV465" s="38"/>
      <c r="EW465" s="38"/>
      <c r="EX465" s="38"/>
      <c r="EY465" s="38"/>
      <c r="EZ465" s="38"/>
    </row>
    <row r="466" spans="1:156" ht="20.100000000000001" customHeight="1" x14ac:dyDescent="0.25">
      <c r="A466" s="43"/>
      <c r="B466" s="54"/>
      <c r="C466" s="55"/>
      <c r="D466" s="43"/>
      <c r="E466" s="43"/>
      <c r="F466" s="43"/>
      <c r="G466" s="43"/>
      <c r="H466" s="43"/>
      <c r="I466" s="56"/>
      <c r="J466" s="38"/>
      <c r="L466" s="41"/>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c r="DL466" s="38"/>
      <c r="DM466" s="38"/>
      <c r="DN466" s="38"/>
      <c r="DO466" s="38"/>
      <c r="DP466" s="38"/>
      <c r="DQ466" s="38"/>
      <c r="DR466" s="38"/>
      <c r="DS466" s="38"/>
      <c r="DT466" s="38"/>
      <c r="DU466" s="38"/>
      <c r="DV466" s="38"/>
      <c r="DW466" s="38"/>
      <c r="DX466" s="38"/>
      <c r="DY466" s="38"/>
      <c r="DZ466" s="38"/>
      <c r="EA466" s="38"/>
      <c r="EB466" s="38"/>
      <c r="EC466" s="38"/>
      <c r="ED466" s="38"/>
      <c r="EE466" s="38"/>
      <c r="EF466" s="38"/>
      <c r="EG466" s="38"/>
      <c r="EH466" s="38"/>
      <c r="EI466" s="38"/>
      <c r="EJ466" s="38"/>
      <c r="EK466" s="38"/>
      <c r="EL466" s="38"/>
      <c r="EM466" s="38"/>
      <c r="EN466" s="38"/>
      <c r="EO466" s="38"/>
      <c r="EP466" s="38"/>
      <c r="EQ466" s="38"/>
      <c r="ER466" s="38"/>
      <c r="ES466" s="38"/>
      <c r="ET466" s="38"/>
      <c r="EU466" s="38"/>
      <c r="EV466" s="38"/>
      <c r="EW466" s="38"/>
      <c r="EX466" s="38"/>
      <c r="EY466" s="38"/>
      <c r="EZ466" s="38"/>
    </row>
    <row r="467" spans="1:156" ht="20.100000000000001" customHeight="1" x14ac:dyDescent="0.25">
      <c r="A467" s="43"/>
      <c r="B467" s="54"/>
      <c r="C467" s="55"/>
      <c r="D467" s="43"/>
      <c r="E467" s="43"/>
      <c r="F467" s="43"/>
      <c r="G467" s="43"/>
      <c r="H467" s="43"/>
      <c r="I467" s="56"/>
      <c r="J467" s="38"/>
      <c r="L467" s="41"/>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c r="DL467" s="38"/>
      <c r="DM467" s="38"/>
      <c r="DN467" s="38"/>
      <c r="DO467" s="38"/>
      <c r="DP467" s="38"/>
      <c r="DQ467" s="38"/>
      <c r="DR467" s="38"/>
      <c r="DS467" s="38"/>
      <c r="DT467" s="38"/>
      <c r="DU467" s="38"/>
      <c r="DV467" s="38"/>
      <c r="DW467" s="38"/>
      <c r="DX467" s="38"/>
      <c r="DY467" s="38"/>
      <c r="DZ467" s="38"/>
      <c r="EA467" s="38"/>
      <c r="EB467" s="38"/>
      <c r="EC467" s="38"/>
      <c r="ED467" s="38"/>
      <c r="EE467" s="38"/>
      <c r="EF467" s="38"/>
      <c r="EG467" s="38"/>
      <c r="EH467" s="38"/>
      <c r="EI467" s="38"/>
      <c r="EJ467" s="38"/>
      <c r="EK467" s="38"/>
      <c r="EL467" s="38"/>
      <c r="EM467" s="38"/>
      <c r="EN467" s="38"/>
      <c r="EO467" s="38"/>
      <c r="EP467" s="38"/>
      <c r="EQ467" s="38"/>
      <c r="ER467" s="38"/>
      <c r="ES467" s="38"/>
      <c r="ET467" s="38"/>
      <c r="EU467" s="38"/>
      <c r="EV467" s="38"/>
      <c r="EW467" s="38"/>
      <c r="EX467" s="38"/>
      <c r="EY467" s="38"/>
      <c r="EZ467" s="38"/>
    </row>
    <row r="468" spans="1:156" ht="20.100000000000001" customHeight="1" x14ac:dyDescent="0.25">
      <c r="A468" s="43"/>
      <c r="B468" s="54"/>
      <c r="C468" s="55"/>
      <c r="D468" s="43"/>
      <c r="E468" s="43"/>
      <c r="F468" s="43"/>
      <c r="G468" s="43"/>
      <c r="H468" s="43"/>
      <c r="I468" s="56"/>
      <c r="J468" s="38"/>
      <c r="L468" s="41"/>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c r="DL468" s="38"/>
      <c r="DM468" s="38"/>
      <c r="DN468" s="38"/>
      <c r="DO468" s="38"/>
      <c r="DP468" s="38"/>
      <c r="DQ468" s="38"/>
      <c r="DR468" s="38"/>
      <c r="DS468" s="38"/>
      <c r="DT468" s="38"/>
      <c r="DU468" s="38"/>
      <c r="DV468" s="38"/>
      <c r="DW468" s="38"/>
      <c r="DX468" s="38"/>
      <c r="DY468" s="38"/>
      <c r="DZ468" s="38"/>
      <c r="EA468" s="38"/>
      <c r="EB468" s="38"/>
      <c r="EC468" s="38"/>
      <c r="ED468" s="38"/>
      <c r="EE468" s="38"/>
      <c r="EF468" s="38"/>
      <c r="EG468" s="38"/>
      <c r="EH468" s="38"/>
      <c r="EI468" s="38"/>
      <c r="EJ468" s="38"/>
      <c r="EK468" s="38"/>
      <c r="EL468" s="38"/>
      <c r="EM468" s="38"/>
      <c r="EN468" s="38"/>
      <c r="EO468" s="38"/>
      <c r="EP468" s="38"/>
      <c r="EQ468" s="38"/>
      <c r="ER468" s="38"/>
      <c r="ES468" s="38"/>
      <c r="ET468" s="38"/>
      <c r="EU468" s="38"/>
      <c r="EV468" s="38"/>
      <c r="EW468" s="38"/>
      <c r="EX468" s="38"/>
      <c r="EY468" s="38"/>
      <c r="EZ468" s="38"/>
    </row>
    <row r="469" spans="1:156" ht="20.100000000000001" customHeight="1" x14ac:dyDescent="0.25">
      <c r="A469" s="43"/>
      <c r="B469" s="54"/>
      <c r="C469" s="55"/>
      <c r="D469" s="43"/>
      <c r="E469" s="43"/>
      <c r="F469" s="43"/>
      <c r="G469" s="43"/>
      <c r="H469" s="43"/>
      <c r="I469" s="56"/>
      <c r="J469" s="38"/>
      <c r="L469" s="41"/>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c r="DL469" s="38"/>
      <c r="DM469" s="38"/>
      <c r="DN469" s="38"/>
      <c r="DO469" s="38"/>
      <c r="DP469" s="38"/>
      <c r="DQ469" s="38"/>
      <c r="DR469" s="38"/>
      <c r="DS469" s="38"/>
      <c r="DT469" s="38"/>
      <c r="DU469" s="38"/>
      <c r="DV469" s="38"/>
      <c r="DW469" s="38"/>
      <c r="DX469" s="38"/>
      <c r="DY469" s="38"/>
      <c r="DZ469" s="38"/>
      <c r="EA469" s="38"/>
      <c r="EB469" s="38"/>
      <c r="EC469" s="38"/>
      <c r="ED469" s="38"/>
      <c r="EE469" s="38"/>
      <c r="EF469" s="38"/>
      <c r="EG469" s="38"/>
      <c r="EH469" s="38"/>
      <c r="EI469" s="38"/>
      <c r="EJ469" s="38"/>
      <c r="EK469" s="38"/>
      <c r="EL469" s="38"/>
      <c r="EM469" s="38"/>
      <c r="EN469" s="38"/>
      <c r="EO469" s="38"/>
      <c r="EP469" s="38"/>
      <c r="EQ469" s="38"/>
      <c r="ER469" s="38"/>
      <c r="ES469" s="38"/>
      <c r="ET469" s="38"/>
      <c r="EU469" s="38"/>
      <c r="EV469" s="38"/>
      <c r="EW469" s="38"/>
      <c r="EX469" s="38"/>
      <c r="EY469" s="38"/>
      <c r="EZ469" s="38"/>
    </row>
    <row r="470" spans="1:156" ht="20.100000000000001" customHeight="1" x14ac:dyDescent="0.25">
      <c r="A470" s="43"/>
      <c r="B470" s="54"/>
      <c r="C470" s="55"/>
      <c r="D470" s="43"/>
      <c r="E470" s="43"/>
      <c r="F470" s="43"/>
      <c r="G470" s="43"/>
      <c r="H470" s="43"/>
      <c r="I470" s="56"/>
      <c r="J470" s="38"/>
      <c r="L470" s="41"/>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c r="DL470" s="38"/>
      <c r="DM470" s="38"/>
      <c r="DN470" s="38"/>
      <c r="DO470" s="38"/>
      <c r="DP470" s="38"/>
      <c r="DQ470" s="38"/>
      <c r="DR470" s="38"/>
      <c r="DS470" s="38"/>
      <c r="DT470" s="38"/>
      <c r="DU470" s="38"/>
      <c r="DV470" s="38"/>
      <c r="DW470" s="38"/>
      <c r="DX470" s="38"/>
      <c r="DY470" s="38"/>
      <c r="DZ470" s="38"/>
      <c r="EA470" s="38"/>
      <c r="EB470" s="38"/>
      <c r="EC470" s="38"/>
      <c r="ED470" s="38"/>
      <c r="EE470" s="38"/>
      <c r="EF470" s="38"/>
      <c r="EG470" s="38"/>
      <c r="EH470" s="38"/>
      <c r="EI470" s="38"/>
      <c r="EJ470" s="38"/>
      <c r="EK470" s="38"/>
      <c r="EL470" s="38"/>
      <c r="EM470" s="38"/>
      <c r="EN470" s="38"/>
      <c r="EO470" s="38"/>
      <c r="EP470" s="38"/>
      <c r="EQ470" s="38"/>
      <c r="ER470" s="38"/>
      <c r="ES470" s="38"/>
      <c r="ET470" s="38"/>
      <c r="EU470" s="38"/>
      <c r="EV470" s="38"/>
      <c r="EW470" s="38"/>
      <c r="EX470" s="38"/>
      <c r="EY470" s="38"/>
      <c r="EZ470" s="38"/>
    </row>
    <row r="471" spans="1:156" ht="20.100000000000001" customHeight="1" x14ac:dyDescent="0.25">
      <c r="A471" s="43"/>
      <c r="B471" s="54"/>
      <c r="C471" s="55"/>
      <c r="D471" s="43"/>
      <c r="E471" s="43"/>
      <c r="F471" s="43"/>
      <c r="G471" s="43"/>
      <c r="H471" s="43"/>
      <c r="I471" s="56"/>
      <c r="J471" s="38"/>
      <c r="L471" s="41"/>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c r="DL471" s="38"/>
      <c r="DM471" s="38"/>
      <c r="DN471" s="38"/>
      <c r="DO471" s="38"/>
      <c r="DP471" s="38"/>
      <c r="DQ471" s="38"/>
      <c r="DR471" s="38"/>
      <c r="DS471" s="38"/>
      <c r="DT471" s="38"/>
      <c r="DU471" s="38"/>
      <c r="DV471" s="38"/>
      <c r="DW471" s="38"/>
      <c r="DX471" s="38"/>
      <c r="DY471" s="38"/>
      <c r="DZ471" s="38"/>
      <c r="EA471" s="38"/>
      <c r="EB471" s="38"/>
      <c r="EC471" s="38"/>
      <c r="ED471" s="38"/>
      <c r="EE471" s="38"/>
      <c r="EF471" s="38"/>
      <c r="EG471" s="38"/>
      <c r="EH471" s="38"/>
      <c r="EI471" s="38"/>
      <c r="EJ471" s="38"/>
      <c r="EK471" s="38"/>
      <c r="EL471" s="38"/>
      <c r="EM471" s="38"/>
      <c r="EN471" s="38"/>
      <c r="EO471" s="38"/>
      <c r="EP471" s="38"/>
      <c r="EQ471" s="38"/>
      <c r="ER471" s="38"/>
      <c r="ES471" s="38"/>
      <c r="ET471" s="38"/>
      <c r="EU471" s="38"/>
      <c r="EV471" s="38"/>
      <c r="EW471" s="38"/>
      <c r="EX471" s="38"/>
      <c r="EY471" s="38"/>
      <c r="EZ471" s="38"/>
    </row>
    <row r="472" spans="1:156" ht="20.100000000000001" customHeight="1" x14ac:dyDescent="0.25">
      <c r="A472" s="43"/>
      <c r="B472" s="54"/>
      <c r="C472" s="55"/>
      <c r="D472" s="43"/>
      <c r="E472" s="43"/>
      <c r="F472" s="43"/>
      <c r="G472" s="43"/>
      <c r="H472" s="43"/>
      <c r="I472" s="56"/>
      <c r="J472" s="38"/>
      <c r="L472" s="41"/>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c r="DL472" s="38"/>
      <c r="DM472" s="38"/>
      <c r="DN472" s="38"/>
      <c r="DO472" s="38"/>
      <c r="DP472" s="38"/>
      <c r="DQ472" s="38"/>
      <c r="DR472" s="38"/>
      <c r="DS472" s="38"/>
      <c r="DT472" s="38"/>
      <c r="DU472" s="38"/>
      <c r="DV472" s="38"/>
      <c r="DW472" s="38"/>
      <c r="DX472" s="38"/>
      <c r="DY472" s="38"/>
      <c r="DZ472" s="38"/>
      <c r="EA472" s="38"/>
      <c r="EB472" s="38"/>
      <c r="EC472" s="38"/>
      <c r="ED472" s="38"/>
      <c r="EE472" s="38"/>
      <c r="EF472" s="38"/>
      <c r="EG472" s="38"/>
      <c r="EH472" s="38"/>
      <c r="EI472" s="38"/>
      <c r="EJ472" s="38"/>
      <c r="EK472" s="38"/>
      <c r="EL472" s="38"/>
      <c r="EM472" s="38"/>
      <c r="EN472" s="38"/>
      <c r="EO472" s="38"/>
      <c r="EP472" s="38"/>
      <c r="EQ472" s="38"/>
      <c r="ER472" s="38"/>
      <c r="ES472" s="38"/>
      <c r="ET472" s="38"/>
      <c r="EU472" s="38"/>
      <c r="EV472" s="38"/>
      <c r="EW472" s="38"/>
      <c r="EX472" s="38"/>
      <c r="EY472" s="38"/>
      <c r="EZ472" s="38"/>
    </row>
    <row r="473" spans="1:156" ht="20.100000000000001" customHeight="1" x14ac:dyDescent="0.25">
      <c r="A473" s="43"/>
      <c r="B473" s="54"/>
      <c r="C473" s="55"/>
      <c r="D473" s="43"/>
      <c r="E473" s="43"/>
      <c r="F473" s="43"/>
      <c r="G473" s="43"/>
      <c r="H473" s="43"/>
      <c r="I473" s="56"/>
      <c r="J473" s="38"/>
      <c r="L473" s="41"/>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c r="DL473" s="38"/>
      <c r="DM473" s="38"/>
      <c r="DN473" s="38"/>
      <c r="DO473" s="38"/>
      <c r="DP473" s="38"/>
      <c r="DQ473" s="38"/>
      <c r="DR473" s="38"/>
      <c r="DS473" s="38"/>
      <c r="DT473" s="38"/>
      <c r="DU473" s="38"/>
      <c r="DV473" s="38"/>
      <c r="DW473" s="38"/>
      <c r="DX473" s="38"/>
      <c r="DY473" s="38"/>
      <c r="DZ473" s="38"/>
      <c r="EA473" s="38"/>
      <c r="EB473" s="38"/>
      <c r="EC473" s="38"/>
      <c r="ED473" s="38"/>
      <c r="EE473" s="38"/>
      <c r="EF473" s="38"/>
      <c r="EG473" s="38"/>
      <c r="EH473" s="38"/>
      <c r="EI473" s="38"/>
      <c r="EJ473" s="38"/>
      <c r="EK473" s="38"/>
      <c r="EL473" s="38"/>
      <c r="EM473" s="38"/>
      <c r="EN473" s="38"/>
      <c r="EO473" s="38"/>
      <c r="EP473" s="38"/>
      <c r="EQ473" s="38"/>
      <c r="ER473" s="38"/>
      <c r="ES473" s="38"/>
      <c r="ET473" s="38"/>
      <c r="EU473" s="38"/>
      <c r="EV473" s="38"/>
      <c r="EW473" s="38"/>
      <c r="EX473" s="38"/>
      <c r="EY473" s="38"/>
      <c r="EZ473" s="38"/>
    </row>
    <row r="474" spans="1:156" ht="20.100000000000001" customHeight="1" x14ac:dyDescent="0.25">
      <c r="A474" s="43"/>
      <c r="B474" s="54"/>
      <c r="C474" s="55"/>
      <c r="D474" s="43"/>
      <c r="E474" s="43"/>
      <c r="F474" s="43"/>
      <c r="G474" s="43"/>
      <c r="H474" s="43"/>
      <c r="I474" s="56"/>
      <c r="J474" s="38"/>
      <c r="L474" s="41"/>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c r="DL474" s="38"/>
      <c r="DM474" s="38"/>
      <c r="DN474" s="38"/>
      <c r="DO474" s="38"/>
      <c r="DP474" s="38"/>
      <c r="DQ474" s="38"/>
      <c r="DR474" s="38"/>
      <c r="DS474" s="38"/>
      <c r="DT474" s="38"/>
      <c r="DU474" s="38"/>
      <c r="DV474" s="38"/>
      <c r="DW474" s="38"/>
      <c r="DX474" s="38"/>
      <c r="DY474" s="38"/>
      <c r="DZ474" s="38"/>
      <c r="EA474" s="38"/>
      <c r="EB474" s="38"/>
      <c r="EC474" s="38"/>
      <c r="ED474" s="38"/>
      <c r="EE474" s="38"/>
      <c r="EF474" s="38"/>
      <c r="EG474" s="38"/>
      <c r="EH474" s="38"/>
      <c r="EI474" s="38"/>
      <c r="EJ474" s="38"/>
      <c r="EK474" s="38"/>
      <c r="EL474" s="38"/>
      <c r="EM474" s="38"/>
      <c r="EN474" s="38"/>
      <c r="EO474" s="38"/>
      <c r="EP474" s="38"/>
      <c r="EQ474" s="38"/>
      <c r="ER474" s="38"/>
      <c r="ES474" s="38"/>
      <c r="ET474" s="38"/>
      <c r="EU474" s="38"/>
      <c r="EV474" s="38"/>
      <c r="EW474" s="38"/>
      <c r="EX474" s="38"/>
      <c r="EY474" s="38"/>
      <c r="EZ474" s="38"/>
    </row>
    <row r="475" spans="1:156" ht="20.100000000000001" customHeight="1" x14ac:dyDescent="0.25">
      <c r="A475" s="43"/>
      <c r="B475" s="54"/>
      <c r="C475" s="55"/>
      <c r="D475" s="43"/>
      <c r="E475" s="43"/>
      <c r="F475" s="43"/>
      <c r="G475" s="43"/>
      <c r="H475" s="43"/>
      <c r="I475" s="56"/>
      <c r="J475" s="38"/>
      <c r="L475" s="41"/>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c r="DL475" s="38"/>
      <c r="DM475" s="38"/>
      <c r="DN475" s="38"/>
      <c r="DO475" s="38"/>
      <c r="DP475" s="38"/>
      <c r="DQ475" s="38"/>
      <c r="DR475" s="38"/>
      <c r="DS475" s="38"/>
      <c r="DT475" s="38"/>
      <c r="DU475" s="38"/>
      <c r="DV475" s="38"/>
      <c r="DW475" s="38"/>
      <c r="DX475" s="38"/>
      <c r="DY475" s="38"/>
      <c r="DZ475" s="38"/>
      <c r="EA475" s="38"/>
      <c r="EB475" s="38"/>
      <c r="EC475" s="38"/>
      <c r="ED475" s="38"/>
      <c r="EE475" s="38"/>
      <c r="EF475" s="38"/>
      <c r="EG475" s="38"/>
      <c r="EH475" s="38"/>
      <c r="EI475" s="38"/>
      <c r="EJ475" s="38"/>
      <c r="EK475" s="38"/>
      <c r="EL475" s="38"/>
      <c r="EM475" s="38"/>
      <c r="EN475" s="38"/>
      <c r="EO475" s="38"/>
      <c r="EP475" s="38"/>
      <c r="EQ475" s="38"/>
      <c r="ER475" s="38"/>
      <c r="ES475" s="38"/>
      <c r="ET475" s="38"/>
      <c r="EU475" s="38"/>
      <c r="EV475" s="38"/>
      <c r="EW475" s="38"/>
      <c r="EX475" s="38"/>
      <c r="EY475" s="38"/>
      <c r="EZ475" s="38"/>
    </row>
    <row r="476" spans="1:156" ht="20.100000000000001" customHeight="1" x14ac:dyDescent="0.25">
      <c r="A476" s="43"/>
      <c r="B476" s="54"/>
      <c r="C476" s="55"/>
      <c r="D476" s="43"/>
      <c r="E476" s="43"/>
      <c r="F476" s="43"/>
      <c r="G476" s="43"/>
      <c r="H476" s="43"/>
      <c r="I476" s="56"/>
      <c r="J476" s="38"/>
      <c r="L476" s="41"/>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c r="DL476" s="38"/>
      <c r="DM476" s="38"/>
      <c r="DN476" s="38"/>
      <c r="DO476" s="38"/>
      <c r="DP476" s="38"/>
      <c r="DQ476" s="38"/>
      <c r="DR476" s="38"/>
      <c r="DS476" s="38"/>
      <c r="DT476" s="38"/>
      <c r="DU476" s="38"/>
      <c r="DV476" s="38"/>
      <c r="DW476" s="38"/>
      <c r="DX476" s="38"/>
      <c r="DY476" s="38"/>
      <c r="DZ476" s="38"/>
      <c r="EA476" s="38"/>
      <c r="EB476" s="38"/>
      <c r="EC476" s="38"/>
      <c r="ED476" s="38"/>
      <c r="EE476" s="38"/>
      <c r="EF476" s="38"/>
      <c r="EG476" s="38"/>
      <c r="EH476" s="38"/>
      <c r="EI476" s="38"/>
      <c r="EJ476" s="38"/>
      <c r="EK476" s="38"/>
      <c r="EL476" s="38"/>
      <c r="EM476" s="38"/>
      <c r="EN476" s="38"/>
      <c r="EO476" s="38"/>
      <c r="EP476" s="38"/>
      <c r="EQ476" s="38"/>
      <c r="ER476" s="38"/>
      <c r="ES476" s="38"/>
      <c r="ET476" s="38"/>
      <c r="EU476" s="38"/>
      <c r="EV476" s="38"/>
      <c r="EW476" s="38"/>
      <c r="EX476" s="38"/>
      <c r="EY476" s="38"/>
      <c r="EZ476" s="38"/>
    </row>
    <row r="477" spans="1:156" ht="20.100000000000001" customHeight="1" x14ac:dyDescent="0.25">
      <c r="A477" s="43"/>
      <c r="B477" s="54"/>
      <c r="C477" s="55"/>
      <c r="D477" s="43"/>
      <c r="E477" s="43"/>
      <c r="F477" s="43"/>
      <c r="G477" s="43"/>
      <c r="H477" s="43"/>
      <c r="I477" s="56"/>
      <c r="J477" s="38"/>
      <c r="L477" s="41"/>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c r="DL477" s="38"/>
      <c r="DM477" s="38"/>
      <c r="DN477" s="38"/>
      <c r="DO477" s="38"/>
      <c r="DP477" s="38"/>
      <c r="DQ477" s="38"/>
      <c r="DR477" s="38"/>
      <c r="DS477" s="38"/>
      <c r="DT477" s="38"/>
      <c r="DU477" s="38"/>
      <c r="DV477" s="38"/>
      <c r="DW477" s="38"/>
      <c r="DX477" s="38"/>
      <c r="DY477" s="38"/>
      <c r="DZ477" s="38"/>
      <c r="EA477" s="38"/>
      <c r="EB477" s="38"/>
      <c r="EC477" s="38"/>
      <c r="ED477" s="38"/>
      <c r="EE477" s="38"/>
      <c r="EF477" s="38"/>
      <c r="EG477" s="38"/>
      <c r="EH477" s="38"/>
      <c r="EI477" s="38"/>
      <c r="EJ477" s="38"/>
      <c r="EK477" s="38"/>
      <c r="EL477" s="38"/>
      <c r="EM477" s="38"/>
      <c r="EN477" s="38"/>
      <c r="EO477" s="38"/>
      <c r="EP477" s="38"/>
      <c r="EQ477" s="38"/>
      <c r="ER477" s="38"/>
      <c r="ES477" s="38"/>
      <c r="ET477" s="38"/>
      <c r="EU477" s="38"/>
      <c r="EV477" s="38"/>
      <c r="EW477" s="38"/>
      <c r="EX477" s="38"/>
      <c r="EY477" s="38"/>
      <c r="EZ477" s="38"/>
    </row>
    <row r="478" spans="1:156" ht="20.100000000000001" customHeight="1" x14ac:dyDescent="0.25">
      <c r="A478" s="43"/>
      <c r="B478" s="54"/>
      <c r="C478" s="55"/>
      <c r="D478" s="43"/>
      <c r="E478" s="43"/>
      <c r="F478" s="43"/>
      <c r="G478" s="43"/>
      <c r="H478" s="43"/>
      <c r="I478" s="56"/>
      <c r="J478" s="38"/>
      <c r="L478" s="41"/>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c r="DL478" s="38"/>
      <c r="DM478" s="38"/>
      <c r="DN478" s="38"/>
      <c r="DO478" s="38"/>
      <c r="DP478" s="38"/>
      <c r="DQ478" s="38"/>
      <c r="DR478" s="38"/>
      <c r="DS478" s="38"/>
      <c r="DT478" s="38"/>
      <c r="DU478" s="38"/>
      <c r="DV478" s="38"/>
      <c r="DW478" s="38"/>
      <c r="DX478" s="38"/>
      <c r="DY478" s="38"/>
      <c r="DZ478" s="38"/>
      <c r="EA478" s="38"/>
      <c r="EB478" s="38"/>
      <c r="EC478" s="38"/>
      <c r="ED478" s="38"/>
      <c r="EE478" s="38"/>
      <c r="EF478" s="38"/>
      <c r="EG478" s="38"/>
      <c r="EH478" s="38"/>
      <c r="EI478" s="38"/>
      <c r="EJ478" s="38"/>
      <c r="EK478" s="38"/>
      <c r="EL478" s="38"/>
      <c r="EM478" s="38"/>
      <c r="EN478" s="38"/>
      <c r="EO478" s="38"/>
      <c r="EP478" s="38"/>
      <c r="EQ478" s="38"/>
      <c r="ER478" s="38"/>
      <c r="ES478" s="38"/>
      <c r="ET478" s="38"/>
      <c r="EU478" s="38"/>
      <c r="EV478" s="38"/>
      <c r="EW478" s="38"/>
      <c r="EX478" s="38"/>
      <c r="EY478" s="38"/>
      <c r="EZ478" s="38"/>
    </row>
    <row r="479" spans="1:156" ht="20.100000000000001" customHeight="1" x14ac:dyDescent="0.25">
      <c r="A479" s="43"/>
      <c r="B479" s="54"/>
      <c r="C479" s="55"/>
      <c r="D479" s="43"/>
      <c r="E479" s="43"/>
      <c r="F479" s="43"/>
      <c r="G479" s="43"/>
      <c r="H479" s="43"/>
      <c r="I479" s="56"/>
      <c r="J479" s="38"/>
      <c r="L479" s="41"/>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c r="DL479" s="38"/>
      <c r="DM479" s="38"/>
      <c r="DN479" s="38"/>
      <c r="DO479" s="38"/>
      <c r="DP479" s="38"/>
      <c r="DQ479" s="38"/>
      <c r="DR479" s="38"/>
      <c r="DS479" s="38"/>
      <c r="DT479" s="38"/>
      <c r="DU479" s="38"/>
      <c r="DV479" s="38"/>
      <c r="DW479" s="38"/>
      <c r="DX479" s="38"/>
      <c r="DY479" s="38"/>
      <c r="DZ479" s="38"/>
      <c r="EA479" s="38"/>
      <c r="EB479" s="38"/>
      <c r="EC479" s="38"/>
      <c r="ED479" s="38"/>
      <c r="EE479" s="38"/>
      <c r="EF479" s="38"/>
      <c r="EG479" s="38"/>
      <c r="EH479" s="38"/>
      <c r="EI479" s="38"/>
      <c r="EJ479" s="38"/>
      <c r="EK479" s="38"/>
      <c r="EL479" s="38"/>
      <c r="EM479" s="38"/>
      <c r="EN479" s="38"/>
      <c r="EO479" s="38"/>
      <c r="EP479" s="38"/>
      <c r="EQ479" s="38"/>
      <c r="ER479" s="38"/>
      <c r="ES479" s="38"/>
      <c r="ET479" s="38"/>
      <c r="EU479" s="38"/>
      <c r="EV479" s="38"/>
      <c r="EW479" s="38"/>
      <c r="EX479" s="38"/>
      <c r="EY479" s="38"/>
      <c r="EZ479" s="38"/>
    </row>
    <row r="480" spans="1:156" ht="20.100000000000001" customHeight="1" x14ac:dyDescent="0.25">
      <c r="A480" s="43"/>
      <c r="B480" s="54"/>
      <c r="C480" s="55"/>
      <c r="D480" s="43"/>
      <c r="E480" s="43"/>
      <c r="F480" s="43"/>
      <c r="G480" s="43"/>
      <c r="H480" s="43"/>
      <c r="I480" s="56"/>
      <c r="J480" s="38"/>
      <c r="L480" s="41"/>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c r="DL480" s="38"/>
      <c r="DM480" s="38"/>
      <c r="DN480" s="38"/>
      <c r="DO480" s="38"/>
      <c r="DP480" s="38"/>
      <c r="DQ480" s="38"/>
      <c r="DR480" s="38"/>
      <c r="DS480" s="38"/>
      <c r="DT480" s="38"/>
      <c r="DU480" s="38"/>
      <c r="DV480" s="38"/>
      <c r="DW480" s="38"/>
      <c r="DX480" s="38"/>
      <c r="DY480" s="38"/>
      <c r="DZ480" s="38"/>
      <c r="EA480" s="38"/>
      <c r="EB480" s="38"/>
      <c r="EC480" s="38"/>
      <c r="ED480" s="38"/>
      <c r="EE480" s="38"/>
      <c r="EF480" s="38"/>
      <c r="EG480" s="38"/>
      <c r="EH480" s="38"/>
      <c r="EI480" s="38"/>
      <c r="EJ480" s="38"/>
      <c r="EK480" s="38"/>
      <c r="EL480" s="38"/>
      <c r="EM480" s="38"/>
      <c r="EN480" s="38"/>
      <c r="EO480" s="38"/>
      <c r="EP480" s="38"/>
      <c r="EQ480" s="38"/>
      <c r="ER480" s="38"/>
      <c r="ES480" s="38"/>
      <c r="ET480" s="38"/>
      <c r="EU480" s="38"/>
      <c r="EV480" s="38"/>
      <c r="EW480" s="38"/>
      <c r="EX480" s="38"/>
      <c r="EY480" s="38"/>
      <c r="EZ480" s="38"/>
    </row>
    <row r="481" spans="1:156" ht="20.100000000000001" customHeight="1" x14ac:dyDescent="0.25">
      <c r="A481" s="43"/>
      <c r="B481" s="54"/>
      <c r="C481" s="55"/>
      <c r="D481" s="43"/>
      <c r="E481" s="43"/>
      <c r="F481" s="43"/>
      <c r="G481" s="43"/>
      <c r="H481" s="43"/>
      <c r="I481" s="56"/>
      <c r="J481" s="38"/>
      <c r="L481" s="41"/>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c r="DL481" s="38"/>
      <c r="DM481" s="38"/>
      <c r="DN481" s="38"/>
      <c r="DO481" s="38"/>
      <c r="DP481" s="38"/>
      <c r="DQ481" s="38"/>
      <c r="DR481" s="38"/>
      <c r="DS481" s="38"/>
      <c r="DT481" s="38"/>
      <c r="DU481" s="38"/>
      <c r="DV481" s="38"/>
      <c r="DW481" s="38"/>
      <c r="DX481" s="38"/>
      <c r="DY481" s="38"/>
      <c r="DZ481" s="38"/>
      <c r="EA481" s="38"/>
      <c r="EB481" s="38"/>
      <c r="EC481" s="38"/>
      <c r="ED481" s="38"/>
      <c r="EE481" s="38"/>
      <c r="EF481" s="38"/>
      <c r="EG481" s="38"/>
      <c r="EH481" s="38"/>
      <c r="EI481" s="38"/>
      <c r="EJ481" s="38"/>
      <c r="EK481" s="38"/>
      <c r="EL481" s="38"/>
      <c r="EM481" s="38"/>
      <c r="EN481" s="38"/>
      <c r="EO481" s="38"/>
      <c r="EP481" s="38"/>
      <c r="EQ481" s="38"/>
      <c r="ER481" s="38"/>
      <c r="ES481" s="38"/>
      <c r="ET481" s="38"/>
      <c r="EU481" s="38"/>
      <c r="EV481" s="38"/>
      <c r="EW481" s="38"/>
      <c r="EX481" s="38"/>
      <c r="EY481" s="38"/>
      <c r="EZ481" s="38"/>
    </row>
    <row r="482" spans="1:156" ht="20.100000000000001" customHeight="1" x14ac:dyDescent="0.25">
      <c r="A482" s="43"/>
      <c r="B482" s="54"/>
      <c r="C482" s="55"/>
      <c r="D482" s="43"/>
      <c r="E482" s="43"/>
      <c r="F482" s="43"/>
      <c r="G482" s="43"/>
      <c r="H482" s="43"/>
      <c r="I482" s="56"/>
      <c r="J482" s="38"/>
      <c r="L482" s="41"/>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c r="DL482" s="38"/>
      <c r="DM482" s="38"/>
      <c r="DN482" s="38"/>
      <c r="DO482" s="38"/>
      <c r="DP482" s="38"/>
      <c r="DQ482" s="38"/>
      <c r="DR482" s="38"/>
      <c r="DS482" s="38"/>
      <c r="DT482" s="38"/>
      <c r="DU482" s="38"/>
      <c r="DV482" s="38"/>
      <c r="DW482" s="38"/>
      <c r="DX482" s="38"/>
      <c r="DY482" s="38"/>
      <c r="DZ482" s="38"/>
      <c r="EA482" s="38"/>
      <c r="EB482" s="38"/>
      <c r="EC482" s="38"/>
      <c r="ED482" s="38"/>
      <c r="EE482" s="38"/>
      <c r="EF482" s="38"/>
      <c r="EG482" s="38"/>
      <c r="EH482" s="38"/>
      <c r="EI482" s="38"/>
      <c r="EJ482" s="38"/>
      <c r="EK482" s="38"/>
      <c r="EL482" s="38"/>
      <c r="EM482" s="38"/>
      <c r="EN482" s="38"/>
      <c r="EO482" s="38"/>
      <c r="EP482" s="38"/>
      <c r="EQ482" s="38"/>
      <c r="ER482" s="38"/>
      <c r="ES482" s="38"/>
      <c r="ET482" s="38"/>
      <c r="EU482" s="38"/>
      <c r="EV482" s="38"/>
      <c r="EW482" s="38"/>
      <c r="EX482" s="38"/>
      <c r="EY482" s="38"/>
      <c r="EZ482" s="38"/>
    </row>
    <row r="483" spans="1:156" ht="20.100000000000001" customHeight="1" x14ac:dyDescent="0.25">
      <c r="A483" s="43"/>
      <c r="B483" s="54"/>
      <c r="C483" s="55"/>
      <c r="D483" s="43"/>
      <c r="E483" s="43"/>
      <c r="F483" s="43"/>
      <c r="G483" s="43"/>
      <c r="H483" s="43"/>
      <c r="I483" s="56"/>
      <c r="J483" s="38"/>
      <c r="L483" s="41"/>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c r="DL483" s="38"/>
      <c r="DM483" s="38"/>
      <c r="DN483" s="38"/>
      <c r="DO483" s="38"/>
      <c r="DP483" s="38"/>
      <c r="DQ483" s="38"/>
      <c r="DR483" s="38"/>
      <c r="DS483" s="38"/>
      <c r="DT483" s="38"/>
      <c r="DU483" s="38"/>
      <c r="DV483" s="38"/>
      <c r="DW483" s="38"/>
      <c r="DX483" s="38"/>
      <c r="DY483" s="38"/>
      <c r="DZ483" s="38"/>
      <c r="EA483" s="38"/>
      <c r="EB483" s="38"/>
      <c r="EC483" s="38"/>
      <c r="ED483" s="38"/>
      <c r="EE483" s="38"/>
      <c r="EF483" s="38"/>
      <c r="EG483" s="38"/>
      <c r="EH483" s="38"/>
      <c r="EI483" s="38"/>
      <c r="EJ483" s="38"/>
      <c r="EK483" s="38"/>
      <c r="EL483" s="38"/>
      <c r="EM483" s="38"/>
      <c r="EN483" s="38"/>
      <c r="EO483" s="38"/>
      <c r="EP483" s="38"/>
      <c r="EQ483" s="38"/>
      <c r="ER483" s="38"/>
      <c r="ES483" s="38"/>
      <c r="ET483" s="38"/>
      <c r="EU483" s="38"/>
      <c r="EV483" s="38"/>
      <c r="EW483" s="38"/>
      <c r="EX483" s="38"/>
      <c r="EY483" s="38"/>
      <c r="EZ483" s="38"/>
    </row>
    <row r="484" spans="1:156" ht="20.100000000000001" customHeight="1" x14ac:dyDescent="0.25">
      <c r="A484" s="43"/>
      <c r="B484" s="54"/>
      <c r="C484" s="55"/>
      <c r="D484" s="43"/>
      <c r="E484" s="43"/>
      <c r="F484" s="43"/>
      <c r="G484" s="43"/>
      <c r="H484" s="43"/>
      <c r="I484" s="56"/>
      <c r="J484" s="38"/>
      <c r="L484" s="41"/>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c r="DL484" s="38"/>
      <c r="DM484" s="38"/>
      <c r="DN484" s="38"/>
      <c r="DO484" s="38"/>
      <c r="DP484" s="38"/>
      <c r="DQ484" s="38"/>
      <c r="DR484" s="38"/>
      <c r="DS484" s="38"/>
      <c r="DT484" s="38"/>
      <c r="DU484" s="38"/>
      <c r="DV484" s="38"/>
      <c r="DW484" s="38"/>
      <c r="DX484" s="38"/>
      <c r="DY484" s="38"/>
      <c r="DZ484" s="38"/>
      <c r="EA484" s="38"/>
      <c r="EB484" s="38"/>
      <c r="EC484" s="38"/>
      <c r="ED484" s="38"/>
      <c r="EE484" s="38"/>
      <c r="EF484" s="38"/>
      <c r="EG484" s="38"/>
      <c r="EH484" s="38"/>
      <c r="EI484" s="38"/>
      <c r="EJ484" s="38"/>
      <c r="EK484" s="38"/>
      <c r="EL484" s="38"/>
      <c r="EM484" s="38"/>
      <c r="EN484" s="38"/>
      <c r="EO484" s="38"/>
      <c r="EP484" s="38"/>
      <c r="EQ484" s="38"/>
      <c r="ER484" s="38"/>
      <c r="ES484" s="38"/>
      <c r="ET484" s="38"/>
      <c r="EU484" s="38"/>
      <c r="EV484" s="38"/>
      <c r="EW484" s="38"/>
      <c r="EX484" s="38"/>
      <c r="EY484" s="38"/>
      <c r="EZ484" s="38"/>
    </row>
    <row r="485" spans="1:156" ht="20.100000000000001" customHeight="1" x14ac:dyDescent="0.25">
      <c r="A485" s="43"/>
      <c r="B485" s="54"/>
      <c r="C485" s="55"/>
      <c r="D485" s="43"/>
      <c r="E485" s="43"/>
      <c r="F485" s="43"/>
      <c r="G485" s="43"/>
      <c r="H485" s="43"/>
      <c r="I485" s="56"/>
      <c r="J485" s="38"/>
      <c r="L485" s="41"/>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c r="DL485" s="38"/>
      <c r="DM485" s="38"/>
      <c r="DN485" s="38"/>
      <c r="DO485" s="38"/>
      <c r="DP485" s="38"/>
      <c r="DQ485" s="38"/>
      <c r="DR485" s="38"/>
      <c r="DS485" s="38"/>
      <c r="DT485" s="38"/>
      <c r="DU485" s="38"/>
      <c r="DV485" s="38"/>
      <c r="DW485" s="38"/>
      <c r="DX485" s="38"/>
      <c r="DY485" s="38"/>
      <c r="DZ485" s="38"/>
      <c r="EA485" s="38"/>
      <c r="EB485" s="38"/>
      <c r="EC485" s="38"/>
      <c r="ED485" s="38"/>
      <c r="EE485" s="38"/>
      <c r="EF485" s="38"/>
      <c r="EG485" s="38"/>
      <c r="EH485" s="38"/>
      <c r="EI485" s="38"/>
      <c r="EJ485" s="38"/>
      <c r="EK485" s="38"/>
      <c r="EL485" s="38"/>
      <c r="EM485" s="38"/>
      <c r="EN485" s="38"/>
      <c r="EO485" s="38"/>
      <c r="EP485" s="38"/>
      <c r="EQ485" s="38"/>
      <c r="ER485" s="38"/>
      <c r="ES485" s="38"/>
      <c r="ET485" s="38"/>
      <c r="EU485" s="38"/>
      <c r="EV485" s="38"/>
      <c r="EW485" s="38"/>
      <c r="EX485" s="38"/>
      <c r="EY485" s="38"/>
      <c r="EZ485" s="38"/>
    </row>
    <row r="486" spans="1:156" ht="20.100000000000001" customHeight="1" x14ac:dyDescent="0.25">
      <c r="A486" s="43"/>
      <c r="B486" s="54"/>
      <c r="C486" s="55"/>
      <c r="D486" s="43"/>
      <c r="E486" s="43"/>
      <c r="F486" s="43"/>
      <c r="G486" s="43"/>
      <c r="H486" s="43"/>
      <c r="I486" s="56"/>
      <c r="J486" s="38"/>
      <c r="L486" s="41"/>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c r="DG486" s="38"/>
      <c r="DH486" s="38"/>
      <c r="DI486" s="38"/>
      <c r="DJ486" s="38"/>
      <c r="DK486" s="38"/>
      <c r="DL486" s="38"/>
      <c r="DM486" s="38"/>
      <c r="DN486" s="38"/>
      <c r="DO486" s="38"/>
      <c r="DP486" s="38"/>
      <c r="DQ486" s="38"/>
      <c r="DR486" s="38"/>
      <c r="DS486" s="38"/>
      <c r="DT486" s="38"/>
      <c r="DU486" s="38"/>
      <c r="DV486" s="38"/>
      <c r="DW486" s="38"/>
      <c r="DX486" s="38"/>
      <c r="DY486" s="38"/>
      <c r="DZ486" s="38"/>
      <c r="EA486" s="38"/>
      <c r="EB486" s="38"/>
      <c r="EC486" s="38"/>
      <c r="ED486" s="38"/>
      <c r="EE486" s="38"/>
      <c r="EF486" s="38"/>
      <c r="EG486" s="38"/>
      <c r="EH486" s="38"/>
      <c r="EI486" s="38"/>
      <c r="EJ486" s="38"/>
      <c r="EK486" s="38"/>
      <c r="EL486" s="38"/>
      <c r="EM486" s="38"/>
      <c r="EN486" s="38"/>
      <c r="EO486" s="38"/>
      <c r="EP486" s="38"/>
      <c r="EQ486" s="38"/>
      <c r="ER486" s="38"/>
      <c r="ES486" s="38"/>
      <c r="ET486" s="38"/>
      <c r="EU486" s="38"/>
      <c r="EV486" s="38"/>
      <c r="EW486" s="38"/>
      <c r="EX486" s="38"/>
      <c r="EY486" s="38"/>
      <c r="EZ486" s="38"/>
    </row>
    <row r="487" spans="1:156" ht="20.100000000000001" customHeight="1" x14ac:dyDescent="0.25">
      <c r="A487" s="43"/>
      <c r="B487" s="54"/>
      <c r="C487" s="55"/>
      <c r="D487" s="43"/>
      <c r="E487" s="43"/>
      <c r="F487" s="43"/>
      <c r="G487" s="43"/>
      <c r="H487" s="43"/>
      <c r="I487" s="56"/>
      <c r="J487" s="38"/>
      <c r="L487" s="41"/>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c r="CY487" s="38"/>
      <c r="CZ487" s="38"/>
      <c r="DA487" s="38"/>
      <c r="DB487" s="38"/>
      <c r="DC487" s="38"/>
      <c r="DD487" s="38"/>
      <c r="DE487" s="38"/>
      <c r="DF487" s="38"/>
      <c r="DG487" s="38"/>
      <c r="DH487" s="38"/>
      <c r="DI487" s="38"/>
      <c r="DJ487" s="38"/>
      <c r="DK487" s="38"/>
      <c r="DL487" s="38"/>
      <c r="DM487" s="38"/>
      <c r="DN487" s="38"/>
      <c r="DO487" s="38"/>
      <c r="DP487" s="38"/>
      <c r="DQ487" s="38"/>
      <c r="DR487" s="38"/>
      <c r="DS487" s="38"/>
      <c r="DT487" s="38"/>
      <c r="DU487" s="38"/>
      <c r="DV487" s="38"/>
      <c r="DW487" s="38"/>
      <c r="DX487" s="38"/>
      <c r="DY487" s="38"/>
      <c r="DZ487" s="38"/>
      <c r="EA487" s="38"/>
      <c r="EB487" s="38"/>
      <c r="EC487" s="38"/>
      <c r="ED487" s="38"/>
      <c r="EE487" s="38"/>
      <c r="EF487" s="38"/>
      <c r="EG487" s="38"/>
      <c r="EH487" s="38"/>
      <c r="EI487" s="38"/>
      <c r="EJ487" s="38"/>
      <c r="EK487" s="38"/>
      <c r="EL487" s="38"/>
      <c r="EM487" s="38"/>
      <c r="EN487" s="38"/>
      <c r="EO487" s="38"/>
      <c r="EP487" s="38"/>
      <c r="EQ487" s="38"/>
      <c r="ER487" s="38"/>
      <c r="ES487" s="38"/>
      <c r="ET487" s="38"/>
      <c r="EU487" s="38"/>
      <c r="EV487" s="38"/>
      <c r="EW487" s="38"/>
      <c r="EX487" s="38"/>
      <c r="EY487" s="38"/>
      <c r="EZ487" s="38"/>
    </row>
    <row r="488" spans="1:156" ht="20.100000000000001" customHeight="1" x14ac:dyDescent="0.25">
      <c r="A488" s="43"/>
      <c r="B488" s="54"/>
      <c r="C488" s="55"/>
      <c r="D488" s="43"/>
      <c r="E488" s="43"/>
      <c r="F488" s="43"/>
      <c r="G488" s="43"/>
      <c r="H488" s="43"/>
      <c r="I488" s="56"/>
      <c r="J488" s="38"/>
      <c r="L488" s="41"/>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c r="DG488" s="38"/>
      <c r="DH488" s="38"/>
      <c r="DI488" s="38"/>
      <c r="DJ488" s="38"/>
      <c r="DK488" s="38"/>
      <c r="DL488" s="38"/>
      <c r="DM488" s="38"/>
      <c r="DN488" s="38"/>
      <c r="DO488" s="38"/>
      <c r="DP488" s="38"/>
      <c r="DQ488" s="38"/>
      <c r="DR488" s="38"/>
      <c r="DS488" s="38"/>
      <c r="DT488" s="38"/>
      <c r="DU488" s="38"/>
      <c r="DV488" s="38"/>
      <c r="DW488" s="38"/>
      <c r="DX488" s="38"/>
      <c r="DY488" s="38"/>
      <c r="DZ488" s="38"/>
      <c r="EA488" s="38"/>
      <c r="EB488" s="38"/>
      <c r="EC488" s="38"/>
      <c r="ED488" s="38"/>
      <c r="EE488" s="38"/>
      <c r="EF488" s="38"/>
      <c r="EG488" s="38"/>
      <c r="EH488" s="38"/>
      <c r="EI488" s="38"/>
      <c r="EJ488" s="38"/>
      <c r="EK488" s="38"/>
      <c r="EL488" s="38"/>
      <c r="EM488" s="38"/>
      <c r="EN488" s="38"/>
      <c r="EO488" s="38"/>
      <c r="EP488" s="38"/>
      <c r="EQ488" s="38"/>
      <c r="ER488" s="38"/>
      <c r="ES488" s="38"/>
      <c r="ET488" s="38"/>
      <c r="EU488" s="38"/>
      <c r="EV488" s="38"/>
      <c r="EW488" s="38"/>
      <c r="EX488" s="38"/>
      <c r="EY488" s="38"/>
      <c r="EZ488" s="38"/>
    </row>
    <row r="489" spans="1:156" ht="20.100000000000001" customHeight="1" x14ac:dyDescent="0.25">
      <c r="A489" s="43"/>
      <c r="B489" s="54"/>
      <c r="C489" s="55"/>
      <c r="D489" s="43"/>
      <c r="E489" s="43"/>
      <c r="F489" s="43"/>
      <c r="G489" s="43"/>
      <c r="H489" s="43"/>
      <c r="I489" s="56"/>
      <c r="J489" s="38"/>
      <c r="L489" s="41"/>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c r="DG489" s="38"/>
      <c r="DH489" s="38"/>
      <c r="DI489" s="38"/>
      <c r="DJ489" s="38"/>
      <c r="DK489" s="38"/>
      <c r="DL489" s="38"/>
      <c r="DM489" s="38"/>
      <c r="DN489" s="38"/>
      <c r="DO489" s="38"/>
      <c r="DP489" s="38"/>
      <c r="DQ489" s="38"/>
      <c r="DR489" s="38"/>
      <c r="DS489" s="38"/>
      <c r="DT489" s="38"/>
      <c r="DU489" s="38"/>
      <c r="DV489" s="38"/>
      <c r="DW489" s="38"/>
      <c r="DX489" s="38"/>
      <c r="DY489" s="38"/>
      <c r="DZ489" s="38"/>
      <c r="EA489" s="38"/>
      <c r="EB489" s="38"/>
      <c r="EC489" s="38"/>
      <c r="ED489" s="38"/>
      <c r="EE489" s="38"/>
      <c r="EF489" s="38"/>
      <c r="EG489" s="38"/>
      <c r="EH489" s="38"/>
      <c r="EI489" s="38"/>
      <c r="EJ489" s="38"/>
      <c r="EK489" s="38"/>
      <c r="EL489" s="38"/>
      <c r="EM489" s="38"/>
      <c r="EN489" s="38"/>
      <c r="EO489" s="38"/>
      <c r="EP489" s="38"/>
      <c r="EQ489" s="38"/>
      <c r="ER489" s="38"/>
      <c r="ES489" s="38"/>
      <c r="ET489" s="38"/>
      <c r="EU489" s="38"/>
      <c r="EV489" s="38"/>
      <c r="EW489" s="38"/>
      <c r="EX489" s="38"/>
      <c r="EY489" s="38"/>
      <c r="EZ489" s="38"/>
    </row>
    <row r="490" spans="1:156" ht="20.100000000000001" customHeight="1" x14ac:dyDescent="0.25">
      <c r="A490" s="43"/>
      <c r="B490" s="54"/>
      <c r="C490" s="55"/>
      <c r="D490" s="43"/>
      <c r="E490" s="43"/>
      <c r="F490" s="43"/>
      <c r="G490" s="43"/>
      <c r="H490" s="43"/>
      <c r="I490" s="56"/>
      <c r="J490" s="38"/>
      <c r="L490" s="41"/>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c r="DG490" s="38"/>
      <c r="DH490" s="38"/>
      <c r="DI490" s="38"/>
      <c r="DJ490" s="38"/>
      <c r="DK490" s="38"/>
      <c r="DL490" s="38"/>
      <c r="DM490" s="38"/>
      <c r="DN490" s="38"/>
      <c r="DO490" s="38"/>
      <c r="DP490" s="38"/>
      <c r="DQ490" s="38"/>
      <c r="DR490" s="38"/>
      <c r="DS490" s="38"/>
      <c r="DT490" s="38"/>
      <c r="DU490" s="38"/>
      <c r="DV490" s="38"/>
      <c r="DW490" s="38"/>
      <c r="DX490" s="38"/>
      <c r="DY490" s="38"/>
      <c r="DZ490" s="38"/>
      <c r="EA490" s="38"/>
      <c r="EB490" s="38"/>
      <c r="EC490" s="38"/>
      <c r="ED490" s="38"/>
      <c r="EE490" s="38"/>
      <c r="EF490" s="38"/>
      <c r="EG490" s="38"/>
      <c r="EH490" s="38"/>
      <c r="EI490" s="38"/>
      <c r="EJ490" s="38"/>
      <c r="EK490" s="38"/>
      <c r="EL490" s="38"/>
      <c r="EM490" s="38"/>
      <c r="EN490" s="38"/>
      <c r="EO490" s="38"/>
      <c r="EP490" s="38"/>
      <c r="EQ490" s="38"/>
      <c r="ER490" s="38"/>
      <c r="ES490" s="38"/>
      <c r="ET490" s="38"/>
      <c r="EU490" s="38"/>
      <c r="EV490" s="38"/>
      <c r="EW490" s="38"/>
      <c r="EX490" s="38"/>
      <c r="EY490" s="38"/>
      <c r="EZ490" s="38"/>
    </row>
    <row r="491" spans="1:156" ht="20.100000000000001" customHeight="1" x14ac:dyDescent="0.25">
      <c r="A491" s="43"/>
      <c r="B491" s="54"/>
      <c r="C491" s="55"/>
      <c r="D491" s="43"/>
      <c r="E491" s="43"/>
      <c r="F491" s="43"/>
      <c r="G491" s="43"/>
      <c r="H491" s="43"/>
      <c r="I491" s="56"/>
      <c r="J491" s="38"/>
      <c r="L491" s="41"/>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c r="DG491" s="38"/>
      <c r="DH491" s="38"/>
      <c r="DI491" s="38"/>
      <c r="DJ491" s="38"/>
      <c r="DK491" s="38"/>
      <c r="DL491" s="38"/>
      <c r="DM491" s="38"/>
      <c r="DN491" s="38"/>
      <c r="DO491" s="38"/>
      <c r="DP491" s="38"/>
      <c r="DQ491" s="38"/>
      <c r="DR491" s="38"/>
      <c r="DS491" s="38"/>
      <c r="DT491" s="38"/>
      <c r="DU491" s="38"/>
      <c r="DV491" s="38"/>
      <c r="DW491" s="38"/>
      <c r="DX491" s="38"/>
      <c r="DY491" s="38"/>
      <c r="DZ491" s="38"/>
      <c r="EA491" s="38"/>
      <c r="EB491" s="38"/>
      <c r="EC491" s="38"/>
      <c r="ED491" s="38"/>
      <c r="EE491" s="38"/>
      <c r="EF491" s="38"/>
      <c r="EG491" s="38"/>
      <c r="EH491" s="38"/>
      <c r="EI491" s="38"/>
      <c r="EJ491" s="38"/>
      <c r="EK491" s="38"/>
      <c r="EL491" s="38"/>
      <c r="EM491" s="38"/>
      <c r="EN491" s="38"/>
      <c r="EO491" s="38"/>
      <c r="EP491" s="38"/>
      <c r="EQ491" s="38"/>
      <c r="ER491" s="38"/>
      <c r="ES491" s="38"/>
      <c r="ET491" s="38"/>
      <c r="EU491" s="38"/>
      <c r="EV491" s="38"/>
      <c r="EW491" s="38"/>
      <c r="EX491" s="38"/>
      <c r="EY491" s="38"/>
      <c r="EZ491" s="38"/>
    </row>
    <row r="492" spans="1:156" ht="20.100000000000001" customHeight="1" x14ac:dyDescent="0.25">
      <c r="A492" s="43"/>
      <c r="B492" s="54"/>
      <c r="C492" s="55"/>
      <c r="D492" s="43"/>
      <c r="E492" s="43"/>
      <c r="F492" s="43"/>
      <c r="G492" s="43"/>
      <c r="H492" s="43"/>
      <c r="I492" s="56"/>
      <c r="J492" s="38"/>
      <c r="L492" s="41"/>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c r="DG492" s="38"/>
      <c r="DH492" s="38"/>
      <c r="DI492" s="38"/>
      <c r="DJ492" s="38"/>
      <c r="DK492" s="38"/>
      <c r="DL492" s="38"/>
      <c r="DM492" s="38"/>
      <c r="DN492" s="38"/>
      <c r="DO492" s="38"/>
      <c r="DP492" s="38"/>
      <c r="DQ492" s="38"/>
      <c r="DR492" s="38"/>
      <c r="DS492" s="38"/>
      <c r="DT492" s="38"/>
      <c r="DU492" s="38"/>
      <c r="DV492" s="38"/>
      <c r="DW492" s="38"/>
      <c r="DX492" s="38"/>
      <c r="DY492" s="38"/>
      <c r="DZ492" s="38"/>
      <c r="EA492" s="38"/>
      <c r="EB492" s="38"/>
      <c r="EC492" s="38"/>
      <c r="ED492" s="38"/>
      <c r="EE492" s="38"/>
      <c r="EF492" s="38"/>
      <c r="EG492" s="38"/>
      <c r="EH492" s="38"/>
      <c r="EI492" s="38"/>
      <c r="EJ492" s="38"/>
      <c r="EK492" s="38"/>
      <c r="EL492" s="38"/>
      <c r="EM492" s="38"/>
      <c r="EN492" s="38"/>
      <c r="EO492" s="38"/>
      <c r="EP492" s="38"/>
      <c r="EQ492" s="38"/>
      <c r="ER492" s="38"/>
      <c r="ES492" s="38"/>
      <c r="ET492" s="38"/>
      <c r="EU492" s="38"/>
      <c r="EV492" s="38"/>
      <c r="EW492" s="38"/>
      <c r="EX492" s="38"/>
      <c r="EY492" s="38"/>
      <c r="EZ492" s="38"/>
    </row>
    <row r="493" spans="1:156" ht="20.100000000000001" customHeight="1" x14ac:dyDescent="0.25">
      <c r="A493" s="43"/>
      <c r="B493" s="54"/>
      <c r="C493" s="55"/>
      <c r="D493" s="43"/>
      <c r="E493" s="43"/>
      <c r="F493" s="43"/>
      <c r="G493" s="43"/>
      <c r="H493" s="43"/>
      <c r="I493" s="56"/>
      <c r="J493" s="38"/>
      <c r="L493" s="41"/>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c r="DG493" s="38"/>
      <c r="DH493" s="38"/>
      <c r="DI493" s="38"/>
      <c r="DJ493" s="38"/>
      <c r="DK493" s="38"/>
      <c r="DL493" s="38"/>
      <c r="DM493" s="38"/>
      <c r="DN493" s="38"/>
      <c r="DO493" s="38"/>
      <c r="DP493" s="38"/>
      <c r="DQ493" s="38"/>
      <c r="DR493" s="38"/>
      <c r="DS493" s="38"/>
      <c r="DT493" s="38"/>
      <c r="DU493" s="38"/>
      <c r="DV493" s="38"/>
      <c r="DW493" s="38"/>
      <c r="DX493" s="38"/>
      <c r="DY493" s="38"/>
      <c r="DZ493" s="38"/>
      <c r="EA493" s="38"/>
      <c r="EB493" s="38"/>
      <c r="EC493" s="38"/>
      <c r="ED493" s="38"/>
      <c r="EE493" s="38"/>
      <c r="EF493" s="38"/>
      <c r="EG493" s="38"/>
      <c r="EH493" s="38"/>
      <c r="EI493" s="38"/>
      <c r="EJ493" s="38"/>
      <c r="EK493" s="38"/>
      <c r="EL493" s="38"/>
      <c r="EM493" s="38"/>
      <c r="EN493" s="38"/>
      <c r="EO493" s="38"/>
      <c r="EP493" s="38"/>
      <c r="EQ493" s="38"/>
      <c r="ER493" s="38"/>
      <c r="ES493" s="38"/>
      <c r="ET493" s="38"/>
      <c r="EU493" s="38"/>
      <c r="EV493" s="38"/>
      <c r="EW493" s="38"/>
      <c r="EX493" s="38"/>
      <c r="EY493" s="38"/>
      <c r="EZ493" s="38"/>
    </row>
    <row r="494" spans="1:156" ht="20.100000000000001" customHeight="1" x14ac:dyDescent="0.25">
      <c r="A494" s="43"/>
      <c r="B494" s="54"/>
      <c r="C494" s="55"/>
      <c r="D494" s="43"/>
      <c r="E494" s="43"/>
      <c r="F494" s="43"/>
      <c r="G494" s="43"/>
      <c r="H494" s="43"/>
      <c r="I494" s="56"/>
      <c r="J494" s="38"/>
      <c r="L494" s="41"/>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c r="CY494" s="38"/>
      <c r="CZ494" s="38"/>
      <c r="DA494" s="38"/>
      <c r="DB494" s="38"/>
      <c r="DC494" s="38"/>
      <c r="DD494" s="38"/>
      <c r="DE494" s="38"/>
      <c r="DF494" s="38"/>
      <c r="DG494" s="38"/>
      <c r="DH494" s="38"/>
      <c r="DI494" s="38"/>
      <c r="DJ494" s="38"/>
      <c r="DK494" s="38"/>
      <c r="DL494" s="38"/>
      <c r="DM494" s="38"/>
      <c r="DN494" s="38"/>
      <c r="DO494" s="38"/>
      <c r="DP494" s="38"/>
      <c r="DQ494" s="38"/>
      <c r="DR494" s="38"/>
      <c r="DS494" s="38"/>
      <c r="DT494" s="38"/>
      <c r="DU494" s="38"/>
      <c r="DV494" s="38"/>
      <c r="DW494" s="38"/>
      <c r="DX494" s="38"/>
      <c r="DY494" s="38"/>
      <c r="DZ494" s="38"/>
      <c r="EA494" s="38"/>
      <c r="EB494" s="38"/>
      <c r="EC494" s="38"/>
      <c r="ED494" s="38"/>
      <c r="EE494" s="38"/>
      <c r="EF494" s="38"/>
      <c r="EG494" s="38"/>
      <c r="EH494" s="38"/>
      <c r="EI494" s="38"/>
      <c r="EJ494" s="38"/>
      <c r="EK494" s="38"/>
      <c r="EL494" s="38"/>
      <c r="EM494" s="38"/>
      <c r="EN494" s="38"/>
      <c r="EO494" s="38"/>
      <c r="EP494" s="38"/>
      <c r="EQ494" s="38"/>
      <c r="ER494" s="38"/>
      <c r="ES494" s="38"/>
      <c r="ET494" s="38"/>
      <c r="EU494" s="38"/>
      <c r="EV494" s="38"/>
      <c r="EW494" s="38"/>
      <c r="EX494" s="38"/>
      <c r="EY494" s="38"/>
      <c r="EZ494" s="38"/>
    </row>
    <row r="495" spans="1:156" ht="20.100000000000001" customHeight="1" x14ac:dyDescent="0.25">
      <c r="A495" s="43"/>
      <c r="B495" s="54"/>
      <c r="C495" s="55"/>
      <c r="D495" s="43"/>
      <c r="E495" s="43"/>
      <c r="F495" s="43"/>
      <c r="G495" s="43"/>
      <c r="H495" s="43"/>
      <c r="I495" s="56"/>
      <c r="J495" s="38"/>
      <c r="L495" s="41"/>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c r="DG495" s="38"/>
      <c r="DH495" s="38"/>
      <c r="DI495" s="38"/>
      <c r="DJ495" s="38"/>
      <c r="DK495" s="38"/>
      <c r="DL495" s="38"/>
      <c r="DM495" s="38"/>
      <c r="DN495" s="38"/>
      <c r="DO495" s="38"/>
      <c r="DP495" s="38"/>
      <c r="DQ495" s="38"/>
      <c r="DR495" s="38"/>
      <c r="DS495" s="38"/>
      <c r="DT495" s="38"/>
      <c r="DU495" s="38"/>
      <c r="DV495" s="38"/>
      <c r="DW495" s="38"/>
      <c r="DX495" s="38"/>
      <c r="DY495" s="38"/>
      <c r="DZ495" s="38"/>
      <c r="EA495" s="38"/>
      <c r="EB495" s="38"/>
      <c r="EC495" s="38"/>
      <c r="ED495" s="38"/>
      <c r="EE495" s="38"/>
      <c r="EF495" s="38"/>
      <c r="EG495" s="38"/>
      <c r="EH495" s="38"/>
      <c r="EI495" s="38"/>
      <c r="EJ495" s="38"/>
      <c r="EK495" s="38"/>
      <c r="EL495" s="38"/>
      <c r="EM495" s="38"/>
      <c r="EN495" s="38"/>
      <c r="EO495" s="38"/>
      <c r="EP495" s="38"/>
      <c r="EQ495" s="38"/>
      <c r="ER495" s="38"/>
      <c r="ES495" s="38"/>
      <c r="ET495" s="38"/>
      <c r="EU495" s="38"/>
      <c r="EV495" s="38"/>
      <c r="EW495" s="38"/>
      <c r="EX495" s="38"/>
      <c r="EY495" s="38"/>
      <c r="EZ495" s="38"/>
    </row>
    <row r="496" spans="1:156" ht="20.100000000000001" customHeight="1" x14ac:dyDescent="0.25">
      <c r="A496" s="43"/>
      <c r="B496" s="54"/>
      <c r="C496" s="55"/>
      <c r="D496" s="43"/>
      <c r="E496" s="43"/>
      <c r="F496" s="43"/>
      <c r="G496" s="43"/>
      <c r="H496" s="43"/>
      <c r="I496" s="56"/>
      <c r="J496" s="38"/>
      <c r="L496" s="41"/>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c r="DG496" s="38"/>
      <c r="DH496" s="38"/>
      <c r="DI496" s="38"/>
      <c r="DJ496" s="38"/>
      <c r="DK496" s="38"/>
      <c r="DL496" s="38"/>
      <c r="DM496" s="38"/>
      <c r="DN496" s="38"/>
      <c r="DO496" s="38"/>
      <c r="DP496" s="38"/>
      <c r="DQ496" s="38"/>
      <c r="DR496" s="38"/>
      <c r="DS496" s="38"/>
      <c r="DT496" s="38"/>
      <c r="DU496" s="38"/>
      <c r="DV496" s="38"/>
      <c r="DW496" s="38"/>
      <c r="DX496" s="38"/>
      <c r="DY496" s="38"/>
      <c r="DZ496" s="38"/>
      <c r="EA496" s="38"/>
      <c r="EB496" s="38"/>
      <c r="EC496" s="38"/>
      <c r="ED496" s="38"/>
      <c r="EE496" s="38"/>
      <c r="EF496" s="38"/>
      <c r="EG496" s="38"/>
      <c r="EH496" s="38"/>
      <c r="EI496" s="38"/>
      <c r="EJ496" s="38"/>
      <c r="EK496" s="38"/>
      <c r="EL496" s="38"/>
      <c r="EM496" s="38"/>
      <c r="EN496" s="38"/>
      <c r="EO496" s="38"/>
      <c r="EP496" s="38"/>
      <c r="EQ496" s="38"/>
      <c r="ER496" s="38"/>
      <c r="ES496" s="38"/>
      <c r="ET496" s="38"/>
      <c r="EU496" s="38"/>
      <c r="EV496" s="38"/>
      <c r="EW496" s="38"/>
      <c r="EX496" s="38"/>
      <c r="EY496" s="38"/>
      <c r="EZ496" s="38"/>
    </row>
    <row r="497" spans="1:156" ht="20.100000000000001" customHeight="1" x14ac:dyDescent="0.25">
      <c r="A497" s="43"/>
      <c r="B497" s="54"/>
      <c r="C497" s="55"/>
      <c r="D497" s="43"/>
      <c r="E497" s="43"/>
      <c r="F497" s="43"/>
      <c r="G497" s="43"/>
      <c r="H497" s="43"/>
      <c r="I497" s="56"/>
      <c r="J497" s="38"/>
      <c r="L497" s="41"/>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c r="CY497" s="38"/>
      <c r="CZ497" s="38"/>
      <c r="DA497" s="38"/>
      <c r="DB497" s="38"/>
      <c r="DC497" s="38"/>
      <c r="DD497" s="38"/>
      <c r="DE497" s="38"/>
      <c r="DF497" s="38"/>
      <c r="DG497" s="38"/>
      <c r="DH497" s="38"/>
      <c r="DI497" s="38"/>
      <c r="DJ497" s="38"/>
      <c r="DK497" s="38"/>
      <c r="DL497" s="38"/>
      <c r="DM497" s="38"/>
      <c r="DN497" s="38"/>
      <c r="DO497" s="38"/>
      <c r="DP497" s="38"/>
      <c r="DQ497" s="38"/>
      <c r="DR497" s="38"/>
      <c r="DS497" s="38"/>
      <c r="DT497" s="38"/>
      <c r="DU497" s="38"/>
      <c r="DV497" s="38"/>
      <c r="DW497" s="38"/>
      <c r="DX497" s="38"/>
      <c r="DY497" s="38"/>
      <c r="DZ497" s="38"/>
      <c r="EA497" s="38"/>
      <c r="EB497" s="38"/>
      <c r="EC497" s="38"/>
      <c r="ED497" s="38"/>
      <c r="EE497" s="38"/>
      <c r="EF497" s="38"/>
      <c r="EG497" s="38"/>
      <c r="EH497" s="38"/>
      <c r="EI497" s="38"/>
      <c r="EJ497" s="38"/>
      <c r="EK497" s="38"/>
      <c r="EL497" s="38"/>
      <c r="EM497" s="38"/>
      <c r="EN497" s="38"/>
      <c r="EO497" s="38"/>
      <c r="EP497" s="38"/>
      <c r="EQ497" s="38"/>
      <c r="ER497" s="38"/>
      <c r="ES497" s="38"/>
      <c r="ET497" s="38"/>
      <c r="EU497" s="38"/>
      <c r="EV497" s="38"/>
      <c r="EW497" s="38"/>
      <c r="EX497" s="38"/>
      <c r="EY497" s="38"/>
      <c r="EZ497" s="38"/>
    </row>
    <row r="498" spans="1:156" ht="20.100000000000001" customHeight="1" x14ac:dyDescent="0.25">
      <c r="A498" s="43"/>
      <c r="B498" s="54"/>
      <c r="C498" s="55"/>
      <c r="D498" s="43"/>
      <c r="E498" s="43"/>
      <c r="F498" s="43"/>
      <c r="G498" s="43"/>
      <c r="H498" s="43"/>
      <c r="I498" s="56"/>
      <c r="J498" s="38"/>
      <c r="L498" s="41"/>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c r="CY498" s="38"/>
      <c r="CZ498" s="38"/>
      <c r="DA498" s="38"/>
      <c r="DB498" s="38"/>
      <c r="DC498" s="38"/>
      <c r="DD498" s="38"/>
      <c r="DE498" s="38"/>
      <c r="DF498" s="38"/>
      <c r="DG498" s="38"/>
      <c r="DH498" s="38"/>
      <c r="DI498" s="38"/>
      <c r="DJ498" s="38"/>
      <c r="DK498" s="38"/>
      <c r="DL498" s="38"/>
      <c r="DM498" s="38"/>
      <c r="DN498" s="38"/>
      <c r="DO498" s="38"/>
      <c r="DP498" s="38"/>
      <c r="DQ498" s="38"/>
      <c r="DR498" s="38"/>
      <c r="DS498" s="38"/>
      <c r="DT498" s="38"/>
      <c r="DU498" s="38"/>
      <c r="DV498" s="38"/>
      <c r="DW498" s="38"/>
      <c r="DX498" s="38"/>
      <c r="DY498" s="38"/>
      <c r="DZ498" s="38"/>
      <c r="EA498" s="38"/>
      <c r="EB498" s="38"/>
      <c r="EC498" s="38"/>
      <c r="ED498" s="38"/>
      <c r="EE498" s="38"/>
      <c r="EF498" s="38"/>
      <c r="EG498" s="38"/>
      <c r="EH498" s="38"/>
      <c r="EI498" s="38"/>
      <c r="EJ498" s="38"/>
      <c r="EK498" s="38"/>
      <c r="EL498" s="38"/>
      <c r="EM498" s="38"/>
      <c r="EN498" s="38"/>
      <c r="EO498" s="38"/>
      <c r="EP498" s="38"/>
      <c r="EQ498" s="38"/>
      <c r="ER498" s="38"/>
      <c r="ES498" s="38"/>
      <c r="ET498" s="38"/>
      <c r="EU498" s="38"/>
      <c r="EV498" s="38"/>
      <c r="EW498" s="38"/>
      <c r="EX498" s="38"/>
      <c r="EY498" s="38"/>
      <c r="EZ498" s="38"/>
    </row>
    <row r="499" spans="1:156" ht="20.100000000000001" customHeight="1" x14ac:dyDescent="0.25">
      <c r="A499" s="43"/>
      <c r="B499" s="54"/>
      <c r="C499" s="55"/>
      <c r="D499" s="43"/>
      <c r="E499" s="43"/>
      <c r="F499" s="43"/>
      <c r="G499" s="43"/>
      <c r="H499" s="43"/>
      <c r="I499" s="56"/>
      <c r="J499" s="38"/>
      <c r="L499" s="41"/>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c r="CY499" s="38"/>
      <c r="CZ499" s="38"/>
      <c r="DA499" s="38"/>
      <c r="DB499" s="38"/>
      <c r="DC499" s="38"/>
      <c r="DD499" s="38"/>
      <c r="DE499" s="38"/>
      <c r="DF499" s="38"/>
      <c r="DG499" s="38"/>
      <c r="DH499" s="38"/>
      <c r="DI499" s="38"/>
      <c r="DJ499" s="38"/>
      <c r="DK499" s="38"/>
      <c r="DL499" s="38"/>
      <c r="DM499" s="38"/>
      <c r="DN499" s="38"/>
      <c r="DO499" s="38"/>
      <c r="DP499" s="38"/>
      <c r="DQ499" s="38"/>
      <c r="DR499" s="38"/>
      <c r="DS499" s="38"/>
      <c r="DT499" s="38"/>
      <c r="DU499" s="38"/>
      <c r="DV499" s="38"/>
      <c r="DW499" s="38"/>
      <c r="DX499" s="38"/>
      <c r="DY499" s="38"/>
      <c r="DZ499" s="38"/>
      <c r="EA499" s="38"/>
      <c r="EB499" s="38"/>
      <c r="EC499" s="38"/>
      <c r="ED499" s="38"/>
      <c r="EE499" s="38"/>
      <c r="EF499" s="38"/>
      <c r="EG499" s="38"/>
      <c r="EH499" s="38"/>
      <c r="EI499" s="38"/>
      <c r="EJ499" s="38"/>
      <c r="EK499" s="38"/>
      <c r="EL499" s="38"/>
      <c r="EM499" s="38"/>
      <c r="EN499" s="38"/>
      <c r="EO499" s="38"/>
      <c r="EP499" s="38"/>
      <c r="EQ499" s="38"/>
      <c r="ER499" s="38"/>
      <c r="ES499" s="38"/>
      <c r="ET499" s="38"/>
      <c r="EU499" s="38"/>
      <c r="EV499" s="38"/>
      <c r="EW499" s="38"/>
      <c r="EX499" s="38"/>
      <c r="EY499" s="38"/>
      <c r="EZ499" s="38"/>
    </row>
    <row r="500" spans="1:156" ht="20.100000000000001" customHeight="1" x14ac:dyDescent="0.25">
      <c r="A500" s="43"/>
      <c r="B500" s="54"/>
      <c r="C500" s="55"/>
      <c r="D500" s="43"/>
      <c r="E500" s="43"/>
      <c r="F500" s="43"/>
      <c r="G500" s="43"/>
      <c r="H500" s="43"/>
      <c r="I500" s="56"/>
      <c r="J500" s="38"/>
      <c r="L500" s="41"/>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c r="DG500" s="38"/>
      <c r="DH500" s="38"/>
      <c r="DI500" s="38"/>
      <c r="DJ500" s="38"/>
      <c r="DK500" s="38"/>
      <c r="DL500" s="38"/>
      <c r="DM500" s="38"/>
      <c r="DN500" s="38"/>
      <c r="DO500" s="38"/>
      <c r="DP500" s="38"/>
      <c r="DQ500" s="38"/>
      <c r="DR500" s="38"/>
      <c r="DS500" s="38"/>
      <c r="DT500" s="38"/>
      <c r="DU500" s="38"/>
      <c r="DV500" s="38"/>
      <c r="DW500" s="38"/>
      <c r="DX500" s="38"/>
      <c r="DY500" s="38"/>
      <c r="DZ500" s="38"/>
      <c r="EA500" s="38"/>
      <c r="EB500" s="38"/>
      <c r="EC500" s="38"/>
      <c r="ED500" s="38"/>
      <c r="EE500" s="38"/>
      <c r="EF500" s="38"/>
      <c r="EG500" s="38"/>
      <c r="EH500" s="38"/>
      <c r="EI500" s="38"/>
      <c r="EJ500" s="38"/>
      <c r="EK500" s="38"/>
      <c r="EL500" s="38"/>
      <c r="EM500" s="38"/>
      <c r="EN500" s="38"/>
      <c r="EO500" s="38"/>
      <c r="EP500" s="38"/>
      <c r="EQ500" s="38"/>
      <c r="ER500" s="38"/>
      <c r="ES500" s="38"/>
      <c r="ET500" s="38"/>
      <c r="EU500" s="38"/>
      <c r="EV500" s="38"/>
      <c r="EW500" s="38"/>
      <c r="EX500" s="38"/>
      <c r="EY500" s="38"/>
      <c r="EZ500" s="38"/>
    </row>
    <row r="501" spans="1:156" ht="20.100000000000001" customHeight="1" x14ac:dyDescent="0.25">
      <c r="A501" s="43"/>
      <c r="B501" s="54"/>
      <c r="C501" s="55"/>
      <c r="D501" s="43"/>
      <c r="E501" s="43"/>
      <c r="F501" s="43"/>
      <c r="G501" s="43"/>
      <c r="H501" s="43"/>
      <c r="I501" s="56"/>
      <c r="J501" s="38"/>
      <c r="L501" s="41"/>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c r="DG501" s="38"/>
      <c r="DH501" s="38"/>
      <c r="DI501" s="38"/>
      <c r="DJ501" s="38"/>
      <c r="DK501" s="38"/>
      <c r="DL501" s="38"/>
      <c r="DM501" s="38"/>
      <c r="DN501" s="38"/>
      <c r="DO501" s="38"/>
      <c r="DP501" s="38"/>
      <c r="DQ501" s="38"/>
      <c r="DR501" s="38"/>
      <c r="DS501" s="38"/>
      <c r="DT501" s="38"/>
      <c r="DU501" s="38"/>
      <c r="DV501" s="38"/>
      <c r="DW501" s="38"/>
      <c r="DX501" s="38"/>
      <c r="DY501" s="38"/>
      <c r="DZ501" s="38"/>
      <c r="EA501" s="38"/>
      <c r="EB501" s="38"/>
      <c r="EC501" s="38"/>
      <c r="ED501" s="38"/>
      <c r="EE501" s="38"/>
      <c r="EF501" s="38"/>
      <c r="EG501" s="38"/>
      <c r="EH501" s="38"/>
      <c r="EI501" s="38"/>
      <c r="EJ501" s="38"/>
      <c r="EK501" s="38"/>
      <c r="EL501" s="38"/>
      <c r="EM501" s="38"/>
      <c r="EN501" s="38"/>
      <c r="EO501" s="38"/>
      <c r="EP501" s="38"/>
      <c r="EQ501" s="38"/>
      <c r="ER501" s="38"/>
      <c r="ES501" s="38"/>
      <c r="ET501" s="38"/>
      <c r="EU501" s="38"/>
      <c r="EV501" s="38"/>
      <c r="EW501" s="38"/>
      <c r="EX501" s="38"/>
      <c r="EY501" s="38"/>
      <c r="EZ501" s="38"/>
    </row>
    <row r="502" spans="1:156" ht="20.100000000000001" customHeight="1" x14ac:dyDescent="0.25">
      <c r="A502" s="43"/>
      <c r="B502" s="54"/>
      <c r="C502" s="55"/>
      <c r="D502" s="43"/>
      <c r="E502" s="43"/>
      <c r="F502" s="43"/>
      <c r="G502" s="43"/>
      <c r="H502" s="43"/>
      <c r="I502" s="56"/>
      <c r="J502" s="38"/>
      <c r="L502" s="41"/>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c r="DG502" s="38"/>
      <c r="DH502" s="38"/>
      <c r="DI502" s="38"/>
      <c r="DJ502" s="38"/>
      <c r="DK502" s="38"/>
      <c r="DL502" s="38"/>
      <c r="DM502" s="38"/>
      <c r="DN502" s="38"/>
      <c r="DO502" s="38"/>
      <c r="DP502" s="38"/>
      <c r="DQ502" s="38"/>
      <c r="DR502" s="38"/>
      <c r="DS502" s="38"/>
      <c r="DT502" s="38"/>
      <c r="DU502" s="38"/>
      <c r="DV502" s="38"/>
      <c r="DW502" s="38"/>
      <c r="DX502" s="38"/>
      <c r="DY502" s="38"/>
      <c r="DZ502" s="38"/>
      <c r="EA502" s="38"/>
      <c r="EB502" s="38"/>
      <c r="EC502" s="38"/>
      <c r="ED502" s="38"/>
      <c r="EE502" s="38"/>
      <c r="EF502" s="38"/>
      <c r="EG502" s="38"/>
      <c r="EH502" s="38"/>
      <c r="EI502" s="38"/>
      <c r="EJ502" s="38"/>
      <c r="EK502" s="38"/>
      <c r="EL502" s="38"/>
      <c r="EM502" s="38"/>
      <c r="EN502" s="38"/>
      <c r="EO502" s="38"/>
      <c r="EP502" s="38"/>
      <c r="EQ502" s="38"/>
      <c r="ER502" s="38"/>
      <c r="ES502" s="38"/>
      <c r="ET502" s="38"/>
      <c r="EU502" s="38"/>
      <c r="EV502" s="38"/>
      <c r="EW502" s="38"/>
      <c r="EX502" s="38"/>
      <c r="EY502" s="38"/>
      <c r="EZ502" s="38"/>
    </row>
    <row r="503" spans="1:156" ht="20.100000000000001" customHeight="1" x14ac:dyDescent="0.25">
      <c r="A503" s="43"/>
      <c r="B503" s="54"/>
      <c r="C503" s="55"/>
      <c r="D503" s="43"/>
      <c r="E503" s="43"/>
      <c r="F503" s="43"/>
      <c r="G503" s="43"/>
      <c r="H503" s="43"/>
      <c r="I503" s="56"/>
      <c r="J503" s="38"/>
      <c r="L503" s="41"/>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c r="DG503" s="38"/>
      <c r="DH503" s="38"/>
      <c r="DI503" s="38"/>
      <c r="DJ503" s="38"/>
      <c r="DK503" s="38"/>
      <c r="DL503" s="38"/>
      <c r="DM503" s="38"/>
      <c r="DN503" s="38"/>
      <c r="DO503" s="38"/>
      <c r="DP503" s="38"/>
      <c r="DQ503" s="38"/>
      <c r="DR503" s="38"/>
      <c r="DS503" s="38"/>
      <c r="DT503" s="38"/>
      <c r="DU503" s="38"/>
      <c r="DV503" s="38"/>
      <c r="DW503" s="38"/>
      <c r="DX503" s="38"/>
      <c r="DY503" s="38"/>
      <c r="DZ503" s="38"/>
      <c r="EA503" s="38"/>
      <c r="EB503" s="38"/>
      <c r="EC503" s="38"/>
      <c r="ED503" s="38"/>
      <c r="EE503" s="38"/>
      <c r="EF503" s="38"/>
      <c r="EG503" s="38"/>
      <c r="EH503" s="38"/>
      <c r="EI503" s="38"/>
      <c r="EJ503" s="38"/>
      <c r="EK503" s="38"/>
      <c r="EL503" s="38"/>
      <c r="EM503" s="38"/>
      <c r="EN503" s="38"/>
      <c r="EO503" s="38"/>
      <c r="EP503" s="38"/>
      <c r="EQ503" s="38"/>
      <c r="ER503" s="38"/>
      <c r="ES503" s="38"/>
      <c r="ET503" s="38"/>
      <c r="EU503" s="38"/>
      <c r="EV503" s="38"/>
      <c r="EW503" s="38"/>
      <c r="EX503" s="38"/>
      <c r="EY503" s="38"/>
      <c r="EZ503" s="38"/>
    </row>
    <row r="504" spans="1:156" ht="20.100000000000001" customHeight="1" x14ac:dyDescent="0.25">
      <c r="A504" s="43"/>
      <c r="B504" s="54"/>
      <c r="C504" s="55"/>
      <c r="D504" s="43"/>
      <c r="E504" s="43"/>
      <c r="F504" s="43"/>
      <c r="G504" s="43"/>
      <c r="H504" s="43"/>
      <c r="I504" s="56"/>
      <c r="J504" s="38"/>
      <c r="L504" s="41"/>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c r="DG504" s="38"/>
      <c r="DH504" s="38"/>
      <c r="DI504" s="38"/>
      <c r="DJ504" s="38"/>
      <c r="DK504" s="38"/>
      <c r="DL504" s="38"/>
      <c r="DM504" s="38"/>
      <c r="DN504" s="38"/>
      <c r="DO504" s="38"/>
      <c r="DP504" s="38"/>
      <c r="DQ504" s="38"/>
      <c r="DR504" s="38"/>
      <c r="DS504" s="38"/>
      <c r="DT504" s="38"/>
      <c r="DU504" s="38"/>
      <c r="DV504" s="38"/>
      <c r="DW504" s="38"/>
      <c r="DX504" s="38"/>
      <c r="DY504" s="38"/>
      <c r="DZ504" s="38"/>
      <c r="EA504" s="38"/>
      <c r="EB504" s="38"/>
      <c r="EC504" s="38"/>
      <c r="ED504" s="38"/>
      <c r="EE504" s="38"/>
      <c r="EF504" s="38"/>
      <c r="EG504" s="38"/>
      <c r="EH504" s="38"/>
      <c r="EI504" s="38"/>
      <c r="EJ504" s="38"/>
      <c r="EK504" s="38"/>
      <c r="EL504" s="38"/>
      <c r="EM504" s="38"/>
      <c r="EN504" s="38"/>
      <c r="EO504" s="38"/>
      <c r="EP504" s="38"/>
      <c r="EQ504" s="38"/>
      <c r="ER504" s="38"/>
      <c r="ES504" s="38"/>
      <c r="ET504" s="38"/>
      <c r="EU504" s="38"/>
      <c r="EV504" s="38"/>
      <c r="EW504" s="38"/>
      <c r="EX504" s="38"/>
      <c r="EY504" s="38"/>
      <c r="EZ504" s="38"/>
    </row>
    <row r="505" spans="1:156" ht="20.100000000000001" customHeight="1" x14ac:dyDescent="0.25">
      <c r="A505" s="43"/>
      <c r="B505" s="54"/>
      <c r="C505" s="55"/>
      <c r="D505" s="43"/>
      <c r="E505" s="43"/>
      <c r="F505" s="43"/>
      <c r="G505" s="43"/>
      <c r="H505" s="43"/>
      <c r="I505" s="56"/>
      <c r="J505" s="38"/>
      <c r="L505" s="41"/>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c r="DG505" s="38"/>
      <c r="DH505" s="38"/>
      <c r="DI505" s="38"/>
      <c r="DJ505" s="38"/>
      <c r="DK505" s="38"/>
      <c r="DL505" s="38"/>
      <c r="DM505" s="38"/>
      <c r="DN505" s="38"/>
      <c r="DO505" s="38"/>
      <c r="DP505" s="38"/>
      <c r="DQ505" s="38"/>
      <c r="DR505" s="38"/>
      <c r="DS505" s="38"/>
      <c r="DT505" s="38"/>
      <c r="DU505" s="38"/>
      <c r="DV505" s="38"/>
      <c r="DW505" s="38"/>
      <c r="DX505" s="38"/>
      <c r="DY505" s="38"/>
      <c r="DZ505" s="38"/>
      <c r="EA505" s="38"/>
      <c r="EB505" s="38"/>
      <c r="EC505" s="38"/>
      <c r="ED505" s="38"/>
      <c r="EE505" s="38"/>
      <c r="EF505" s="38"/>
      <c r="EG505" s="38"/>
      <c r="EH505" s="38"/>
      <c r="EI505" s="38"/>
      <c r="EJ505" s="38"/>
      <c r="EK505" s="38"/>
      <c r="EL505" s="38"/>
      <c r="EM505" s="38"/>
      <c r="EN505" s="38"/>
      <c r="EO505" s="38"/>
      <c r="EP505" s="38"/>
      <c r="EQ505" s="38"/>
      <c r="ER505" s="38"/>
      <c r="ES505" s="38"/>
      <c r="ET505" s="38"/>
      <c r="EU505" s="38"/>
      <c r="EV505" s="38"/>
      <c r="EW505" s="38"/>
      <c r="EX505" s="38"/>
      <c r="EY505" s="38"/>
      <c r="EZ505" s="38"/>
    </row>
    <row r="506" spans="1:156" ht="20.100000000000001" customHeight="1" x14ac:dyDescent="0.25">
      <c r="A506" s="43"/>
      <c r="B506" s="54"/>
      <c r="C506" s="55"/>
      <c r="D506" s="43"/>
      <c r="E506" s="43"/>
      <c r="F506" s="43"/>
      <c r="G506" s="43"/>
      <c r="H506" s="43"/>
      <c r="I506" s="56"/>
      <c r="J506" s="38"/>
      <c r="L506" s="41"/>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c r="DG506" s="38"/>
      <c r="DH506" s="38"/>
      <c r="DI506" s="38"/>
      <c r="DJ506" s="38"/>
      <c r="DK506" s="38"/>
      <c r="DL506" s="38"/>
      <c r="DM506" s="38"/>
      <c r="DN506" s="38"/>
      <c r="DO506" s="38"/>
      <c r="DP506" s="38"/>
      <c r="DQ506" s="38"/>
      <c r="DR506" s="38"/>
      <c r="DS506" s="38"/>
      <c r="DT506" s="38"/>
      <c r="DU506" s="38"/>
      <c r="DV506" s="38"/>
      <c r="DW506" s="38"/>
      <c r="DX506" s="38"/>
      <c r="DY506" s="38"/>
      <c r="DZ506" s="38"/>
      <c r="EA506" s="38"/>
      <c r="EB506" s="38"/>
      <c r="EC506" s="38"/>
      <c r="ED506" s="38"/>
      <c r="EE506" s="38"/>
      <c r="EF506" s="38"/>
      <c r="EG506" s="38"/>
      <c r="EH506" s="38"/>
      <c r="EI506" s="38"/>
      <c r="EJ506" s="38"/>
      <c r="EK506" s="38"/>
      <c r="EL506" s="38"/>
      <c r="EM506" s="38"/>
      <c r="EN506" s="38"/>
      <c r="EO506" s="38"/>
      <c r="EP506" s="38"/>
      <c r="EQ506" s="38"/>
      <c r="ER506" s="38"/>
      <c r="ES506" s="38"/>
      <c r="ET506" s="38"/>
      <c r="EU506" s="38"/>
      <c r="EV506" s="38"/>
      <c r="EW506" s="38"/>
      <c r="EX506" s="38"/>
      <c r="EY506" s="38"/>
      <c r="EZ506" s="38"/>
    </row>
    <row r="507" spans="1:156" ht="20.100000000000001" customHeight="1" x14ac:dyDescent="0.25">
      <c r="A507" s="43"/>
      <c r="B507" s="54"/>
      <c r="C507" s="55"/>
      <c r="D507" s="43"/>
      <c r="E507" s="43"/>
      <c r="F507" s="43"/>
      <c r="G507" s="43"/>
      <c r="H507" s="43"/>
      <c r="I507" s="56"/>
      <c r="J507" s="38"/>
      <c r="L507" s="41"/>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c r="DG507" s="38"/>
      <c r="DH507" s="38"/>
      <c r="DI507" s="38"/>
      <c r="DJ507" s="38"/>
      <c r="DK507" s="38"/>
      <c r="DL507" s="38"/>
      <c r="DM507" s="38"/>
      <c r="DN507" s="38"/>
      <c r="DO507" s="38"/>
      <c r="DP507" s="38"/>
      <c r="DQ507" s="38"/>
      <c r="DR507" s="38"/>
      <c r="DS507" s="38"/>
      <c r="DT507" s="38"/>
      <c r="DU507" s="38"/>
      <c r="DV507" s="38"/>
      <c r="DW507" s="38"/>
      <c r="DX507" s="38"/>
      <c r="DY507" s="38"/>
      <c r="DZ507" s="38"/>
      <c r="EA507" s="38"/>
      <c r="EB507" s="38"/>
      <c r="EC507" s="38"/>
      <c r="ED507" s="38"/>
      <c r="EE507" s="38"/>
      <c r="EF507" s="38"/>
      <c r="EG507" s="38"/>
      <c r="EH507" s="38"/>
      <c r="EI507" s="38"/>
      <c r="EJ507" s="38"/>
      <c r="EK507" s="38"/>
      <c r="EL507" s="38"/>
      <c r="EM507" s="38"/>
      <c r="EN507" s="38"/>
      <c r="EO507" s="38"/>
      <c r="EP507" s="38"/>
      <c r="EQ507" s="38"/>
      <c r="ER507" s="38"/>
      <c r="ES507" s="38"/>
      <c r="ET507" s="38"/>
      <c r="EU507" s="38"/>
      <c r="EV507" s="38"/>
      <c r="EW507" s="38"/>
      <c r="EX507" s="38"/>
      <c r="EY507" s="38"/>
      <c r="EZ507" s="38"/>
    </row>
    <row r="508" spans="1:156" ht="20.100000000000001" customHeight="1" x14ac:dyDescent="0.25">
      <c r="A508" s="43"/>
      <c r="B508" s="54"/>
      <c r="C508" s="55"/>
      <c r="D508" s="43"/>
      <c r="E508" s="43"/>
      <c r="F508" s="43"/>
      <c r="G508" s="43"/>
      <c r="H508" s="43"/>
      <c r="I508" s="56"/>
      <c r="J508" s="38"/>
      <c r="L508" s="41"/>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c r="DG508" s="38"/>
      <c r="DH508" s="38"/>
      <c r="DI508" s="38"/>
      <c r="DJ508" s="38"/>
      <c r="DK508" s="38"/>
      <c r="DL508" s="38"/>
      <c r="DM508" s="38"/>
      <c r="DN508" s="38"/>
      <c r="DO508" s="38"/>
      <c r="DP508" s="38"/>
      <c r="DQ508" s="38"/>
      <c r="DR508" s="38"/>
      <c r="DS508" s="38"/>
      <c r="DT508" s="38"/>
      <c r="DU508" s="38"/>
      <c r="DV508" s="38"/>
      <c r="DW508" s="38"/>
      <c r="DX508" s="38"/>
      <c r="DY508" s="38"/>
      <c r="DZ508" s="38"/>
      <c r="EA508" s="38"/>
      <c r="EB508" s="38"/>
      <c r="EC508" s="38"/>
      <c r="ED508" s="38"/>
      <c r="EE508" s="38"/>
      <c r="EF508" s="38"/>
      <c r="EG508" s="38"/>
      <c r="EH508" s="38"/>
      <c r="EI508" s="38"/>
      <c r="EJ508" s="38"/>
      <c r="EK508" s="38"/>
      <c r="EL508" s="38"/>
      <c r="EM508" s="38"/>
      <c r="EN508" s="38"/>
      <c r="EO508" s="38"/>
      <c r="EP508" s="38"/>
      <c r="EQ508" s="38"/>
      <c r="ER508" s="38"/>
      <c r="ES508" s="38"/>
      <c r="ET508" s="38"/>
      <c r="EU508" s="38"/>
      <c r="EV508" s="38"/>
      <c r="EW508" s="38"/>
      <c r="EX508" s="38"/>
      <c r="EY508" s="38"/>
      <c r="EZ508" s="38"/>
    </row>
    <row r="509" spans="1:156" ht="20.100000000000001" customHeight="1" x14ac:dyDescent="0.25">
      <c r="A509" s="43"/>
      <c r="B509" s="54"/>
      <c r="C509" s="55"/>
      <c r="D509" s="43"/>
      <c r="E509" s="43"/>
      <c r="F509" s="43"/>
      <c r="G509" s="43"/>
      <c r="H509" s="43"/>
      <c r="I509" s="56"/>
      <c r="J509" s="38"/>
      <c r="L509" s="41"/>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c r="DI509" s="38"/>
      <c r="DJ509" s="38"/>
      <c r="DK509" s="38"/>
      <c r="DL509" s="38"/>
      <c r="DM509" s="38"/>
      <c r="DN509" s="38"/>
      <c r="DO509" s="38"/>
      <c r="DP509" s="38"/>
      <c r="DQ509" s="38"/>
      <c r="DR509" s="38"/>
      <c r="DS509" s="38"/>
      <c r="DT509" s="38"/>
      <c r="DU509" s="38"/>
      <c r="DV509" s="38"/>
      <c r="DW509" s="38"/>
      <c r="DX509" s="38"/>
      <c r="DY509" s="38"/>
      <c r="DZ509" s="38"/>
      <c r="EA509" s="38"/>
      <c r="EB509" s="38"/>
      <c r="EC509" s="38"/>
      <c r="ED509" s="38"/>
      <c r="EE509" s="38"/>
      <c r="EF509" s="38"/>
      <c r="EG509" s="38"/>
      <c r="EH509" s="38"/>
      <c r="EI509" s="38"/>
      <c r="EJ509" s="38"/>
      <c r="EK509" s="38"/>
      <c r="EL509" s="38"/>
      <c r="EM509" s="38"/>
      <c r="EN509" s="38"/>
      <c r="EO509" s="38"/>
      <c r="EP509" s="38"/>
      <c r="EQ509" s="38"/>
      <c r="ER509" s="38"/>
      <c r="ES509" s="38"/>
      <c r="ET509" s="38"/>
      <c r="EU509" s="38"/>
      <c r="EV509" s="38"/>
      <c r="EW509" s="38"/>
      <c r="EX509" s="38"/>
      <c r="EY509" s="38"/>
      <c r="EZ509" s="38"/>
    </row>
    <row r="510" spans="1:156" ht="20.100000000000001" customHeight="1" x14ac:dyDescent="0.25">
      <c r="A510" s="43"/>
      <c r="B510" s="54"/>
      <c r="C510" s="55"/>
      <c r="D510" s="43"/>
      <c r="E510" s="43"/>
      <c r="F510" s="43"/>
      <c r="G510" s="43"/>
      <c r="H510" s="43"/>
      <c r="I510" s="56"/>
      <c r="J510" s="38"/>
      <c r="L510" s="41"/>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c r="DI510" s="38"/>
      <c r="DJ510" s="38"/>
      <c r="DK510" s="38"/>
      <c r="DL510" s="38"/>
      <c r="DM510" s="38"/>
      <c r="DN510" s="38"/>
      <c r="DO510" s="38"/>
      <c r="DP510" s="38"/>
      <c r="DQ510" s="38"/>
      <c r="DR510" s="38"/>
      <c r="DS510" s="38"/>
      <c r="DT510" s="38"/>
      <c r="DU510" s="38"/>
      <c r="DV510" s="38"/>
      <c r="DW510" s="38"/>
      <c r="DX510" s="38"/>
      <c r="DY510" s="38"/>
      <c r="DZ510" s="38"/>
      <c r="EA510" s="38"/>
      <c r="EB510" s="38"/>
      <c r="EC510" s="38"/>
      <c r="ED510" s="38"/>
      <c r="EE510" s="38"/>
      <c r="EF510" s="38"/>
      <c r="EG510" s="38"/>
      <c r="EH510" s="38"/>
      <c r="EI510" s="38"/>
      <c r="EJ510" s="38"/>
      <c r="EK510" s="38"/>
      <c r="EL510" s="38"/>
      <c r="EM510" s="38"/>
      <c r="EN510" s="38"/>
      <c r="EO510" s="38"/>
      <c r="EP510" s="38"/>
      <c r="EQ510" s="38"/>
      <c r="ER510" s="38"/>
      <c r="ES510" s="38"/>
      <c r="ET510" s="38"/>
      <c r="EU510" s="38"/>
      <c r="EV510" s="38"/>
      <c r="EW510" s="38"/>
      <c r="EX510" s="38"/>
      <c r="EY510" s="38"/>
      <c r="EZ510" s="38"/>
    </row>
    <row r="511" spans="1:156" ht="20.100000000000001" customHeight="1" x14ac:dyDescent="0.25">
      <c r="A511" s="43"/>
      <c r="B511" s="54"/>
      <c r="C511" s="55"/>
      <c r="D511" s="43"/>
      <c r="E511" s="43"/>
      <c r="F511" s="43"/>
      <c r="G511" s="43"/>
      <c r="H511" s="43"/>
      <c r="I511" s="56"/>
      <c r="J511" s="38"/>
      <c r="L511" s="41"/>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c r="DI511" s="38"/>
      <c r="DJ511" s="38"/>
      <c r="DK511" s="38"/>
      <c r="DL511" s="38"/>
      <c r="DM511" s="38"/>
      <c r="DN511" s="38"/>
      <c r="DO511" s="38"/>
      <c r="DP511" s="38"/>
      <c r="DQ511" s="38"/>
      <c r="DR511" s="38"/>
      <c r="DS511" s="38"/>
      <c r="DT511" s="38"/>
      <c r="DU511" s="38"/>
      <c r="DV511" s="38"/>
      <c r="DW511" s="38"/>
      <c r="DX511" s="38"/>
      <c r="DY511" s="38"/>
      <c r="DZ511" s="38"/>
      <c r="EA511" s="38"/>
      <c r="EB511" s="38"/>
      <c r="EC511" s="38"/>
      <c r="ED511" s="38"/>
      <c r="EE511" s="38"/>
      <c r="EF511" s="38"/>
      <c r="EG511" s="38"/>
      <c r="EH511" s="38"/>
      <c r="EI511" s="38"/>
      <c r="EJ511" s="38"/>
      <c r="EK511" s="38"/>
      <c r="EL511" s="38"/>
      <c r="EM511" s="38"/>
      <c r="EN511" s="38"/>
      <c r="EO511" s="38"/>
      <c r="EP511" s="38"/>
      <c r="EQ511" s="38"/>
      <c r="ER511" s="38"/>
      <c r="ES511" s="38"/>
      <c r="ET511" s="38"/>
      <c r="EU511" s="38"/>
      <c r="EV511" s="38"/>
      <c r="EW511" s="38"/>
      <c r="EX511" s="38"/>
      <c r="EY511" s="38"/>
      <c r="EZ511" s="38"/>
    </row>
    <row r="512" spans="1:156" ht="20.100000000000001" customHeight="1" x14ac:dyDescent="0.25">
      <c r="A512" s="43"/>
      <c r="B512" s="54"/>
      <c r="C512" s="55"/>
      <c r="D512" s="43"/>
      <c r="E512" s="43"/>
      <c r="F512" s="43"/>
      <c r="G512" s="43"/>
      <c r="H512" s="43"/>
      <c r="I512" s="56"/>
      <c r="J512" s="38"/>
      <c r="L512" s="41"/>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c r="DL512" s="38"/>
      <c r="DM512" s="38"/>
      <c r="DN512" s="38"/>
      <c r="DO512" s="38"/>
      <c r="DP512" s="38"/>
      <c r="DQ512" s="38"/>
      <c r="DR512" s="38"/>
      <c r="DS512" s="38"/>
      <c r="DT512" s="38"/>
      <c r="DU512" s="38"/>
      <c r="DV512" s="38"/>
      <c r="DW512" s="38"/>
      <c r="DX512" s="38"/>
      <c r="DY512" s="38"/>
      <c r="DZ512" s="38"/>
      <c r="EA512" s="38"/>
      <c r="EB512" s="38"/>
      <c r="EC512" s="38"/>
      <c r="ED512" s="38"/>
      <c r="EE512" s="38"/>
      <c r="EF512" s="38"/>
      <c r="EG512" s="38"/>
      <c r="EH512" s="38"/>
      <c r="EI512" s="38"/>
      <c r="EJ512" s="38"/>
      <c r="EK512" s="38"/>
      <c r="EL512" s="38"/>
      <c r="EM512" s="38"/>
      <c r="EN512" s="38"/>
      <c r="EO512" s="38"/>
      <c r="EP512" s="38"/>
      <c r="EQ512" s="38"/>
      <c r="ER512" s="38"/>
      <c r="ES512" s="38"/>
      <c r="ET512" s="38"/>
      <c r="EU512" s="38"/>
      <c r="EV512" s="38"/>
      <c r="EW512" s="38"/>
      <c r="EX512" s="38"/>
      <c r="EY512" s="38"/>
      <c r="EZ512" s="38"/>
    </row>
    <row r="513" spans="1:156" ht="20.100000000000001" customHeight="1" x14ac:dyDescent="0.25">
      <c r="A513" s="43"/>
      <c r="B513" s="54"/>
      <c r="C513" s="55"/>
      <c r="D513" s="43"/>
      <c r="E513" s="43"/>
      <c r="F513" s="43"/>
      <c r="G513" s="43"/>
      <c r="H513" s="43"/>
      <c r="I513" s="56"/>
      <c r="J513" s="38"/>
      <c r="L513" s="41"/>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c r="DL513" s="38"/>
      <c r="DM513" s="38"/>
      <c r="DN513" s="38"/>
      <c r="DO513" s="38"/>
      <c r="DP513" s="38"/>
      <c r="DQ513" s="38"/>
      <c r="DR513" s="38"/>
      <c r="DS513" s="38"/>
      <c r="DT513" s="38"/>
      <c r="DU513" s="38"/>
      <c r="DV513" s="38"/>
      <c r="DW513" s="38"/>
      <c r="DX513" s="38"/>
      <c r="DY513" s="38"/>
      <c r="DZ513" s="38"/>
      <c r="EA513" s="38"/>
      <c r="EB513" s="38"/>
      <c r="EC513" s="38"/>
      <c r="ED513" s="38"/>
      <c r="EE513" s="38"/>
      <c r="EF513" s="38"/>
      <c r="EG513" s="38"/>
      <c r="EH513" s="38"/>
      <c r="EI513" s="38"/>
      <c r="EJ513" s="38"/>
      <c r="EK513" s="38"/>
      <c r="EL513" s="38"/>
      <c r="EM513" s="38"/>
      <c r="EN513" s="38"/>
      <c r="EO513" s="38"/>
      <c r="EP513" s="38"/>
      <c r="EQ513" s="38"/>
      <c r="ER513" s="38"/>
      <c r="ES513" s="38"/>
      <c r="ET513" s="38"/>
      <c r="EU513" s="38"/>
      <c r="EV513" s="38"/>
      <c r="EW513" s="38"/>
      <c r="EX513" s="38"/>
      <c r="EY513" s="38"/>
      <c r="EZ513" s="38"/>
    </row>
    <row r="514" spans="1:156" ht="20.100000000000001" customHeight="1" x14ac:dyDescent="0.25">
      <c r="A514" s="43"/>
      <c r="B514" s="54"/>
      <c r="C514" s="55"/>
      <c r="D514" s="43"/>
      <c r="E514" s="43"/>
      <c r="F514" s="43"/>
      <c r="G514" s="43"/>
      <c r="H514" s="43"/>
      <c r="I514" s="56"/>
      <c r="J514" s="38"/>
      <c r="L514" s="41"/>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c r="DL514" s="38"/>
      <c r="DM514" s="38"/>
      <c r="DN514" s="38"/>
      <c r="DO514" s="38"/>
      <c r="DP514" s="38"/>
      <c r="DQ514" s="38"/>
      <c r="DR514" s="38"/>
      <c r="DS514" s="38"/>
      <c r="DT514" s="38"/>
      <c r="DU514" s="38"/>
      <c r="DV514" s="38"/>
      <c r="DW514" s="38"/>
      <c r="DX514" s="38"/>
      <c r="DY514" s="38"/>
      <c r="DZ514" s="38"/>
      <c r="EA514" s="38"/>
      <c r="EB514" s="38"/>
      <c r="EC514" s="38"/>
      <c r="ED514" s="38"/>
      <c r="EE514" s="38"/>
      <c r="EF514" s="38"/>
      <c r="EG514" s="38"/>
      <c r="EH514" s="38"/>
      <c r="EI514" s="38"/>
      <c r="EJ514" s="38"/>
      <c r="EK514" s="38"/>
      <c r="EL514" s="38"/>
      <c r="EM514" s="38"/>
      <c r="EN514" s="38"/>
      <c r="EO514" s="38"/>
      <c r="EP514" s="38"/>
      <c r="EQ514" s="38"/>
      <c r="ER514" s="38"/>
      <c r="ES514" s="38"/>
      <c r="ET514" s="38"/>
      <c r="EU514" s="38"/>
      <c r="EV514" s="38"/>
      <c r="EW514" s="38"/>
      <c r="EX514" s="38"/>
      <c r="EY514" s="38"/>
      <c r="EZ514" s="38"/>
    </row>
    <row r="515" spans="1:156" ht="20.100000000000001" customHeight="1" x14ac:dyDescent="0.25">
      <c r="A515" s="43"/>
      <c r="B515" s="54"/>
      <c r="C515" s="55"/>
      <c r="D515" s="43"/>
      <c r="E515" s="43"/>
      <c r="F515" s="43"/>
      <c r="G515" s="43"/>
      <c r="H515" s="43"/>
      <c r="I515" s="56"/>
      <c r="J515" s="38"/>
      <c r="L515" s="41"/>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c r="DX515" s="38"/>
      <c r="DY515" s="38"/>
      <c r="DZ515" s="38"/>
      <c r="EA515" s="38"/>
      <c r="EB515" s="38"/>
      <c r="EC515" s="38"/>
      <c r="ED515" s="38"/>
      <c r="EE515" s="38"/>
      <c r="EF515" s="38"/>
      <c r="EG515" s="38"/>
      <c r="EH515" s="38"/>
      <c r="EI515" s="38"/>
      <c r="EJ515" s="38"/>
      <c r="EK515" s="38"/>
      <c r="EL515" s="38"/>
      <c r="EM515" s="38"/>
      <c r="EN515" s="38"/>
      <c r="EO515" s="38"/>
      <c r="EP515" s="38"/>
      <c r="EQ515" s="38"/>
      <c r="ER515" s="38"/>
      <c r="ES515" s="38"/>
      <c r="ET515" s="38"/>
      <c r="EU515" s="38"/>
      <c r="EV515" s="38"/>
      <c r="EW515" s="38"/>
      <c r="EX515" s="38"/>
      <c r="EY515" s="38"/>
      <c r="EZ515" s="38"/>
    </row>
    <row r="516" spans="1:156" ht="20.100000000000001" customHeight="1" x14ac:dyDescent="0.25">
      <c r="A516" s="43"/>
      <c r="B516" s="54"/>
      <c r="C516" s="55"/>
      <c r="D516" s="43"/>
      <c r="E516" s="43"/>
      <c r="F516" s="43"/>
      <c r="G516" s="43"/>
      <c r="H516" s="43"/>
      <c r="I516" s="56"/>
      <c r="J516" s="38"/>
      <c r="L516" s="41"/>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c r="DL516" s="38"/>
      <c r="DM516" s="38"/>
      <c r="DN516" s="38"/>
      <c r="DO516" s="38"/>
      <c r="DP516" s="38"/>
      <c r="DQ516" s="38"/>
      <c r="DR516" s="38"/>
      <c r="DS516" s="38"/>
      <c r="DT516" s="38"/>
      <c r="DU516" s="38"/>
      <c r="DV516" s="38"/>
      <c r="DW516" s="38"/>
      <c r="DX516" s="38"/>
      <c r="DY516" s="38"/>
      <c r="DZ516" s="38"/>
      <c r="EA516" s="38"/>
      <c r="EB516" s="38"/>
      <c r="EC516" s="38"/>
      <c r="ED516" s="38"/>
      <c r="EE516" s="38"/>
      <c r="EF516" s="38"/>
      <c r="EG516" s="38"/>
      <c r="EH516" s="38"/>
      <c r="EI516" s="38"/>
      <c r="EJ516" s="38"/>
      <c r="EK516" s="38"/>
      <c r="EL516" s="38"/>
      <c r="EM516" s="38"/>
      <c r="EN516" s="38"/>
      <c r="EO516" s="38"/>
      <c r="EP516" s="38"/>
      <c r="EQ516" s="38"/>
      <c r="ER516" s="38"/>
      <c r="ES516" s="38"/>
      <c r="ET516" s="38"/>
      <c r="EU516" s="38"/>
      <c r="EV516" s="38"/>
      <c r="EW516" s="38"/>
      <c r="EX516" s="38"/>
      <c r="EY516" s="38"/>
      <c r="EZ516" s="38"/>
    </row>
    <row r="517" spans="1:156" ht="20.100000000000001" customHeight="1" x14ac:dyDescent="0.25">
      <c r="A517" s="43"/>
      <c r="B517" s="54"/>
      <c r="C517" s="55"/>
      <c r="D517" s="43"/>
      <c r="E517" s="43"/>
      <c r="F517" s="43"/>
      <c r="G517" s="43"/>
      <c r="H517" s="43"/>
      <c r="I517" s="56"/>
      <c r="J517" s="38"/>
      <c r="L517" s="41"/>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c r="DL517" s="38"/>
      <c r="DM517" s="38"/>
      <c r="DN517" s="38"/>
      <c r="DO517" s="38"/>
      <c r="DP517" s="38"/>
      <c r="DQ517" s="38"/>
      <c r="DR517" s="38"/>
      <c r="DS517" s="38"/>
      <c r="DT517" s="38"/>
      <c r="DU517" s="38"/>
      <c r="DV517" s="38"/>
      <c r="DW517" s="38"/>
      <c r="DX517" s="38"/>
      <c r="DY517" s="38"/>
      <c r="DZ517" s="38"/>
      <c r="EA517" s="38"/>
      <c r="EB517" s="38"/>
      <c r="EC517" s="38"/>
      <c r="ED517" s="38"/>
      <c r="EE517" s="38"/>
      <c r="EF517" s="38"/>
      <c r="EG517" s="38"/>
      <c r="EH517" s="38"/>
      <c r="EI517" s="38"/>
      <c r="EJ517" s="38"/>
      <c r="EK517" s="38"/>
      <c r="EL517" s="38"/>
      <c r="EM517" s="38"/>
      <c r="EN517" s="38"/>
      <c r="EO517" s="38"/>
      <c r="EP517" s="38"/>
      <c r="EQ517" s="38"/>
      <c r="ER517" s="38"/>
      <c r="ES517" s="38"/>
      <c r="ET517" s="38"/>
      <c r="EU517" s="38"/>
      <c r="EV517" s="38"/>
      <c r="EW517" s="38"/>
      <c r="EX517" s="38"/>
      <c r="EY517" s="38"/>
      <c r="EZ517" s="38"/>
    </row>
    <row r="518" spans="1:156" ht="20.100000000000001" customHeight="1" x14ac:dyDescent="0.25">
      <c r="A518" s="43"/>
      <c r="B518" s="54"/>
      <c r="C518" s="55"/>
      <c r="D518" s="43"/>
      <c r="E518" s="43"/>
      <c r="F518" s="43"/>
      <c r="G518" s="43"/>
      <c r="H518" s="43"/>
      <c r="I518" s="56"/>
      <c r="J518" s="38"/>
      <c r="L518" s="41"/>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c r="DL518" s="38"/>
      <c r="DM518" s="38"/>
      <c r="DN518" s="38"/>
      <c r="DO518" s="38"/>
      <c r="DP518" s="38"/>
      <c r="DQ518" s="38"/>
      <c r="DR518" s="38"/>
      <c r="DS518" s="38"/>
      <c r="DT518" s="38"/>
      <c r="DU518" s="38"/>
      <c r="DV518" s="38"/>
      <c r="DW518" s="38"/>
      <c r="DX518" s="38"/>
      <c r="DY518" s="38"/>
      <c r="DZ518" s="38"/>
      <c r="EA518" s="38"/>
      <c r="EB518" s="38"/>
      <c r="EC518" s="38"/>
      <c r="ED518" s="38"/>
      <c r="EE518" s="38"/>
      <c r="EF518" s="38"/>
      <c r="EG518" s="38"/>
      <c r="EH518" s="38"/>
      <c r="EI518" s="38"/>
      <c r="EJ518" s="38"/>
      <c r="EK518" s="38"/>
      <c r="EL518" s="38"/>
      <c r="EM518" s="38"/>
      <c r="EN518" s="38"/>
      <c r="EO518" s="38"/>
      <c r="EP518" s="38"/>
      <c r="EQ518" s="38"/>
      <c r="ER518" s="38"/>
      <c r="ES518" s="38"/>
      <c r="ET518" s="38"/>
      <c r="EU518" s="38"/>
      <c r="EV518" s="38"/>
      <c r="EW518" s="38"/>
      <c r="EX518" s="38"/>
      <c r="EY518" s="38"/>
      <c r="EZ518" s="38"/>
    </row>
    <row r="519" spans="1:156" ht="20.100000000000001" customHeight="1" x14ac:dyDescent="0.25">
      <c r="A519" s="43"/>
      <c r="B519" s="54"/>
      <c r="C519" s="55"/>
      <c r="D519" s="43"/>
      <c r="E519" s="43"/>
      <c r="F519" s="43"/>
      <c r="G519" s="43"/>
      <c r="H519" s="43"/>
      <c r="I519" s="56"/>
      <c r="J519" s="38"/>
      <c r="L519" s="41"/>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c r="DL519" s="38"/>
      <c r="DM519" s="38"/>
      <c r="DN519" s="38"/>
      <c r="DO519" s="38"/>
      <c r="DP519" s="38"/>
      <c r="DQ519" s="38"/>
      <c r="DR519" s="38"/>
      <c r="DS519" s="38"/>
      <c r="DT519" s="38"/>
      <c r="DU519" s="38"/>
      <c r="DV519" s="38"/>
      <c r="DW519" s="38"/>
      <c r="DX519" s="38"/>
      <c r="DY519" s="38"/>
      <c r="DZ519" s="38"/>
      <c r="EA519" s="38"/>
      <c r="EB519" s="38"/>
      <c r="EC519" s="38"/>
      <c r="ED519" s="38"/>
      <c r="EE519" s="38"/>
      <c r="EF519" s="38"/>
      <c r="EG519" s="38"/>
      <c r="EH519" s="38"/>
      <c r="EI519" s="38"/>
      <c r="EJ519" s="38"/>
      <c r="EK519" s="38"/>
      <c r="EL519" s="38"/>
      <c r="EM519" s="38"/>
      <c r="EN519" s="38"/>
      <c r="EO519" s="38"/>
      <c r="EP519" s="38"/>
      <c r="EQ519" s="38"/>
      <c r="ER519" s="38"/>
      <c r="ES519" s="38"/>
      <c r="ET519" s="38"/>
      <c r="EU519" s="38"/>
      <c r="EV519" s="38"/>
      <c r="EW519" s="38"/>
      <c r="EX519" s="38"/>
      <c r="EY519" s="38"/>
      <c r="EZ519" s="38"/>
    </row>
    <row r="520" spans="1:156" ht="20.100000000000001" customHeight="1" x14ac:dyDescent="0.25">
      <c r="A520" s="43"/>
      <c r="B520" s="54"/>
      <c r="C520" s="55"/>
      <c r="D520" s="43"/>
      <c r="E520" s="43"/>
      <c r="F520" s="43"/>
      <c r="G520" s="43"/>
      <c r="H520" s="43"/>
      <c r="I520" s="56"/>
      <c r="J520" s="38"/>
      <c r="L520" s="41"/>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c r="DL520" s="38"/>
      <c r="DM520" s="38"/>
      <c r="DN520" s="38"/>
      <c r="DO520" s="38"/>
      <c r="DP520" s="38"/>
      <c r="DQ520" s="38"/>
      <c r="DR520" s="38"/>
      <c r="DS520" s="38"/>
      <c r="DT520" s="38"/>
      <c r="DU520" s="38"/>
      <c r="DV520" s="38"/>
      <c r="DW520" s="38"/>
      <c r="DX520" s="38"/>
      <c r="DY520" s="38"/>
      <c r="DZ520" s="38"/>
      <c r="EA520" s="38"/>
      <c r="EB520" s="38"/>
      <c r="EC520" s="38"/>
      <c r="ED520" s="38"/>
      <c r="EE520" s="38"/>
      <c r="EF520" s="38"/>
      <c r="EG520" s="38"/>
      <c r="EH520" s="38"/>
      <c r="EI520" s="38"/>
      <c r="EJ520" s="38"/>
      <c r="EK520" s="38"/>
      <c r="EL520" s="38"/>
      <c r="EM520" s="38"/>
      <c r="EN520" s="38"/>
      <c r="EO520" s="38"/>
      <c r="EP520" s="38"/>
      <c r="EQ520" s="38"/>
      <c r="ER520" s="38"/>
      <c r="ES520" s="38"/>
      <c r="ET520" s="38"/>
      <c r="EU520" s="38"/>
      <c r="EV520" s="38"/>
      <c r="EW520" s="38"/>
      <c r="EX520" s="38"/>
      <c r="EY520" s="38"/>
      <c r="EZ520" s="38"/>
    </row>
    <row r="521" spans="1:156" ht="20.100000000000001" customHeight="1" x14ac:dyDescent="0.25">
      <c r="A521" s="43"/>
      <c r="B521" s="54"/>
      <c r="C521" s="55"/>
      <c r="D521" s="43"/>
      <c r="E521" s="43"/>
      <c r="F521" s="43"/>
      <c r="G521" s="43"/>
      <c r="H521" s="43"/>
      <c r="I521" s="56"/>
      <c r="J521" s="38"/>
      <c r="L521" s="41"/>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c r="DL521" s="38"/>
      <c r="DM521" s="38"/>
      <c r="DN521" s="38"/>
      <c r="DO521" s="38"/>
      <c r="DP521" s="38"/>
      <c r="DQ521" s="38"/>
      <c r="DR521" s="38"/>
      <c r="DS521" s="38"/>
      <c r="DT521" s="38"/>
      <c r="DU521" s="38"/>
      <c r="DV521" s="38"/>
      <c r="DW521" s="38"/>
      <c r="DX521" s="38"/>
      <c r="DY521" s="38"/>
      <c r="DZ521" s="38"/>
      <c r="EA521" s="38"/>
      <c r="EB521" s="38"/>
      <c r="EC521" s="38"/>
      <c r="ED521" s="38"/>
      <c r="EE521" s="38"/>
      <c r="EF521" s="38"/>
      <c r="EG521" s="38"/>
      <c r="EH521" s="38"/>
      <c r="EI521" s="38"/>
      <c r="EJ521" s="38"/>
      <c r="EK521" s="38"/>
      <c r="EL521" s="38"/>
      <c r="EM521" s="38"/>
      <c r="EN521" s="38"/>
      <c r="EO521" s="38"/>
      <c r="EP521" s="38"/>
      <c r="EQ521" s="38"/>
      <c r="ER521" s="38"/>
      <c r="ES521" s="38"/>
      <c r="ET521" s="38"/>
      <c r="EU521" s="38"/>
      <c r="EV521" s="38"/>
      <c r="EW521" s="38"/>
      <c r="EX521" s="38"/>
      <c r="EY521" s="38"/>
      <c r="EZ521" s="38"/>
    </row>
    <row r="522" spans="1:156" ht="20.100000000000001" customHeight="1" x14ac:dyDescent="0.25">
      <c r="A522" s="43"/>
      <c r="B522" s="54"/>
      <c r="C522" s="55"/>
      <c r="D522" s="43"/>
      <c r="E522" s="43"/>
      <c r="F522" s="43"/>
      <c r="G522" s="43"/>
      <c r="H522" s="43"/>
      <c r="I522" s="56"/>
      <c r="J522" s="38"/>
      <c r="L522" s="41"/>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c r="DL522" s="38"/>
      <c r="DM522" s="38"/>
      <c r="DN522" s="38"/>
      <c r="DO522" s="38"/>
      <c r="DP522" s="38"/>
      <c r="DQ522" s="38"/>
      <c r="DR522" s="38"/>
      <c r="DS522" s="38"/>
      <c r="DT522" s="38"/>
      <c r="DU522" s="38"/>
      <c r="DV522" s="38"/>
      <c r="DW522" s="38"/>
      <c r="DX522" s="38"/>
      <c r="DY522" s="38"/>
      <c r="DZ522" s="38"/>
      <c r="EA522" s="38"/>
      <c r="EB522" s="38"/>
      <c r="EC522" s="38"/>
      <c r="ED522" s="38"/>
      <c r="EE522" s="38"/>
      <c r="EF522" s="38"/>
      <c r="EG522" s="38"/>
      <c r="EH522" s="38"/>
      <c r="EI522" s="38"/>
      <c r="EJ522" s="38"/>
      <c r="EK522" s="38"/>
      <c r="EL522" s="38"/>
      <c r="EM522" s="38"/>
      <c r="EN522" s="38"/>
      <c r="EO522" s="38"/>
      <c r="EP522" s="38"/>
      <c r="EQ522" s="38"/>
      <c r="ER522" s="38"/>
      <c r="ES522" s="38"/>
      <c r="ET522" s="38"/>
      <c r="EU522" s="38"/>
      <c r="EV522" s="38"/>
      <c r="EW522" s="38"/>
      <c r="EX522" s="38"/>
      <c r="EY522" s="38"/>
      <c r="EZ522" s="38"/>
    </row>
    <row r="523" spans="1:156" ht="20.100000000000001" customHeight="1" x14ac:dyDescent="0.25">
      <c r="A523" s="43"/>
      <c r="B523" s="54"/>
      <c r="C523" s="55"/>
      <c r="D523" s="43"/>
      <c r="E523" s="43"/>
      <c r="F523" s="43"/>
      <c r="G523" s="43"/>
      <c r="H523" s="43"/>
      <c r="I523" s="56"/>
      <c r="J523" s="38"/>
      <c r="L523" s="41"/>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c r="DL523" s="38"/>
      <c r="DM523" s="38"/>
      <c r="DN523" s="38"/>
      <c r="DO523" s="38"/>
      <c r="DP523" s="38"/>
      <c r="DQ523" s="38"/>
      <c r="DR523" s="38"/>
      <c r="DS523" s="38"/>
      <c r="DT523" s="38"/>
      <c r="DU523" s="38"/>
      <c r="DV523" s="38"/>
      <c r="DW523" s="38"/>
      <c r="DX523" s="38"/>
      <c r="DY523" s="38"/>
      <c r="DZ523" s="38"/>
      <c r="EA523" s="38"/>
      <c r="EB523" s="38"/>
      <c r="EC523" s="38"/>
      <c r="ED523" s="38"/>
      <c r="EE523" s="38"/>
      <c r="EF523" s="38"/>
      <c r="EG523" s="38"/>
      <c r="EH523" s="38"/>
      <c r="EI523" s="38"/>
      <c r="EJ523" s="38"/>
      <c r="EK523" s="38"/>
      <c r="EL523" s="38"/>
      <c r="EM523" s="38"/>
      <c r="EN523" s="38"/>
      <c r="EO523" s="38"/>
      <c r="EP523" s="38"/>
      <c r="EQ523" s="38"/>
      <c r="ER523" s="38"/>
      <c r="ES523" s="38"/>
      <c r="ET523" s="38"/>
      <c r="EU523" s="38"/>
      <c r="EV523" s="38"/>
      <c r="EW523" s="38"/>
      <c r="EX523" s="38"/>
      <c r="EY523" s="38"/>
      <c r="EZ523" s="38"/>
    </row>
    <row r="524" spans="1:156" ht="20.100000000000001" customHeight="1" x14ac:dyDescent="0.25">
      <c r="A524" s="43"/>
      <c r="B524" s="54"/>
      <c r="C524" s="55"/>
      <c r="D524" s="43"/>
      <c r="E524" s="43"/>
      <c r="F524" s="43"/>
      <c r="G524" s="43"/>
      <c r="H524" s="43"/>
      <c r="I524" s="56"/>
      <c r="J524" s="38"/>
      <c r="L524" s="41"/>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c r="CY524" s="38"/>
      <c r="CZ524" s="38"/>
      <c r="DA524" s="38"/>
      <c r="DB524" s="38"/>
      <c r="DC524" s="38"/>
      <c r="DD524" s="38"/>
      <c r="DE524" s="38"/>
      <c r="DF524" s="38"/>
      <c r="DG524" s="38"/>
      <c r="DH524" s="38"/>
      <c r="DI524" s="38"/>
      <c r="DJ524" s="38"/>
      <c r="DK524" s="38"/>
      <c r="DL524" s="38"/>
      <c r="DM524" s="38"/>
      <c r="DN524" s="38"/>
      <c r="DO524" s="38"/>
      <c r="DP524" s="38"/>
      <c r="DQ524" s="38"/>
      <c r="DR524" s="38"/>
      <c r="DS524" s="38"/>
      <c r="DT524" s="38"/>
      <c r="DU524" s="38"/>
      <c r="DV524" s="38"/>
      <c r="DW524" s="38"/>
      <c r="DX524" s="38"/>
      <c r="DY524" s="38"/>
      <c r="DZ524" s="38"/>
      <c r="EA524" s="38"/>
      <c r="EB524" s="38"/>
      <c r="EC524" s="38"/>
      <c r="ED524" s="38"/>
      <c r="EE524" s="38"/>
      <c r="EF524" s="38"/>
      <c r="EG524" s="38"/>
      <c r="EH524" s="38"/>
      <c r="EI524" s="38"/>
      <c r="EJ524" s="38"/>
      <c r="EK524" s="38"/>
      <c r="EL524" s="38"/>
      <c r="EM524" s="38"/>
      <c r="EN524" s="38"/>
      <c r="EO524" s="38"/>
      <c r="EP524" s="38"/>
      <c r="EQ524" s="38"/>
      <c r="ER524" s="38"/>
      <c r="ES524" s="38"/>
      <c r="ET524" s="38"/>
      <c r="EU524" s="38"/>
      <c r="EV524" s="38"/>
      <c r="EW524" s="38"/>
      <c r="EX524" s="38"/>
      <c r="EY524" s="38"/>
      <c r="EZ524" s="38"/>
    </row>
    <row r="525" spans="1:156" ht="20.100000000000001" customHeight="1" x14ac:dyDescent="0.25">
      <c r="A525" s="43"/>
      <c r="B525" s="54"/>
      <c r="C525" s="55"/>
      <c r="D525" s="43"/>
      <c r="E525" s="43"/>
      <c r="F525" s="43"/>
      <c r="G525" s="43"/>
      <c r="H525" s="43"/>
      <c r="I525" s="56"/>
      <c r="J525" s="38"/>
      <c r="L525" s="41"/>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c r="DX525" s="38"/>
      <c r="DY525" s="38"/>
      <c r="DZ525" s="38"/>
      <c r="EA525" s="38"/>
      <c r="EB525" s="38"/>
      <c r="EC525" s="38"/>
      <c r="ED525" s="38"/>
      <c r="EE525" s="38"/>
      <c r="EF525" s="38"/>
      <c r="EG525" s="38"/>
      <c r="EH525" s="38"/>
      <c r="EI525" s="38"/>
      <c r="EJ525" s="38"/>
      <c r="EK525" s="38"/>
      <c r="EL525" s="38"/>
      <c r="EM525" s="38"/>
      <c r="EN525" s="38"/>
      <c r="EO525" s="38"/>
      <c r="EP525" s="38"/>
      <c r="EQ525" s="38"/>
      <c r="ER525" s="38"/>
      <c r="ES525" s="38"/>
      <c r="ET525" s="38"/>
      <c r="EU525" s="38"/>
      <c r="EV525" s="38"/>
      <c r="EW525" s="38"/>
      <c r="EX525" s="38"/>
      <c r="EY525" s="38"/>
      <c r="EZ525" s="38"/>
    </row>
    <row r="526" spans="1:156" ht="20.100000000000001" customHeight="1" x14ac:dyDescent="0.25">
      <c r="A526" s="43"/>
      <c r="B526" s="54"/>
      <c r="C526" s="55"/>
      <c r="D526" s="43"/>
      <c r="E526" s="43"/>
      <c r="F526" s="43"/>
      <c r="G526" s="43"/>
      <c r="H526" s="43"/>
      <c r="I526" s="56"/>
      <c r="J526" s="38"/>
      <c r="L526" s="41"/>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c r="DG526" s="38"/>
      <c r="DH526" s="38"/>
      <c r="DI526" s="38"/>
      <c r="DJ526" s="38"/>
      <c r="DK526" s="38"/>
      <c r="DL526" s="38"/>
      <c r="DM526" s="38"/>
      <c r="DN526" s="38"/>
      <c r="DO526" s="38"/>
      <c r="DP526" s="38"/>
      <c r="DQ526" s="38"/>
      <c r="DR526" s="38"/>
      <c r="DS526" s="38"/>
      <c r="DT526" s="38"/>
      <c r="DU526" s="38"/>
      <c r="DV526" s="38"/>
      <c r="DW526" s="38"/>
      <c r="DX526" s="38"/>
      <c r="DY526" s="38"/>
      <c r="DZ526" s="38"/>
      <c r="EA526" s="38"/>
      <c r="EB526" s="38"/>
      <c r="EC526" s="38"/>
      <c r="ED526" s="38"/>
      <c r="EE526" s="38"/>
      <c r="EF526" s="38"/>
      <c r="EG526" s="38"/>
      <c r="EH526" s="38"/>
      <c r="EI526" s="38"/>
      <c r="EJ526" s="38"/>
      <c r="EK526" s="38"/>
      <c r="EL526" s="38"/>
      <c r="EM526" s="38"/>
      <c r="EN526" s="38"/>
      <c r="EO526" s="38"/>
      <c r="EP526" s="38"/>
      <c r="EQ526" s="38"/>
      <c r="ER526" s="38"/>
      <c r="ES526" s="38"/>
      <c r="ET526" s="38"/>
      <c r="EU526" s="38"/>
      <c r="EV526" s="38"/>
      <c r="EW526" s="38"/>
      <c r="EX526" s="38"/>
      <c r="EY526" s="38"/>
      <c r="EZ526" s="38"/>
    </row>
    <row r="527" spans="1:156" ht="20.100000000000001" customHeight="1" x14ac:dyDescent="0.25">
      <c r="A527" s="43"/>
      <c r="B527" s="54"/>
      <c r="C527" s="55"/>
      <c r="D527" s="43"/>
      <c r="E527" s="43"/>
      <c r="F527" s="43"/>
      <c r="G527" s="43"/>
      <c r="H527" s="43"/>
      <c r="I527" s="56"/>
      <c r="J527" s="38"/>
      <c r="L527" s="41"/>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c r="DG527" s="38"/>
      <c r="DH527" s="38"/>
      <c r="DI527" s="38"/>
      <c r="DJ527" s="38"/>
      <c r="DK527" s="38"/>
      <c r="DL527" s="38"/>
      <c r="DM527" s="38"/>
      <c r="DN527" s="38"/>
      <c r="DO527" s="38"/>
      <c r="DP527" s="38"/>
      <c r="DQ527" s="38"/>
      <c r="DR527" s="38"/>
      <c r="DS527" s="38"/>
      <c r="DT527" s="38"/>
      <c r="DU527" s="38"/>
      <c r="DV527" s="38"/>
      <c r="DW527" s="38"/>
      <c r="DX527" s="38"/>
      <c r="DY527" s="38"/>
      <c r="DZ527" s="38"/>
      <c r="EA527" s="38"/>
      <c r="EB527" s="38"/>
      <c r="EC527" s="38"/>
      <c r="ED527" s="38"/>
      <c r="EE527" s="38"/>
      <c r="EF527" s="38"/>
      <c r="EG527" s="38"/>
      <c r="EH527" s="38"/>
      <c r="EI527" s="38"/>
      <c r="EJ527" s="38"/>
      <c r="EK527" s="38"/>
      <c r="EL527" s="38"/>
      <c r="EM527" s="38"/>
      <c r="EN527" s="38"/>
      <c r="EO527" s="38"/>
      <c r="EP527" s="38"/>
      <c r="EQ527" s="38"/>
      <c r="ER527" s="38"/>
      <c r="ES527" s="38"/>
      <c r="ET527" s="38"/>
      <c r="EU527" s="38"/>
      <c r="EV527" s="38"/>
      <c r="EW527" s="38"/>
      <c r="EX527" s="38"/>
      <c r="EY527" s="38"/>
      <c r="EZ527" s="38"/>
    </row>
    <row r="528" spans="1:156" ht="20.100000000000001" customHeight="1" x14ac:dyDescent="0.25">
      <c r="A528" s="43"/>
      <c r="B528" s="54"/>
      <c r="C528" s="55"/>
      <c r="D528" s="43"/>
      <c r="E528" s="43"/>
      <c r="F528" s="43"/>
      <c r="G528" s="43"/>
      <c r="H528" s="43"/>
      <c r="I528" s="56"/>
      <c r="J528" s="38"/>
      <c r="L528" s="41"/>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c r="DG528" s="38"/>
      <c r="DH528" s="38"/>
      <c r="DI528" s="38"/>
      <c r="DJ528" s="38"/>
      <c r="DK528" s="38"/>
      <c r="DL528" s="38"/>
      <c r="DM528" s="38"/>
      <c r="DN528" s="38"/>
      <c r="DO528" s="38"/>
      <c r="DP528" s="38"/>
      <c r="DQ528" s="38"/>
      <c r="DR528" s="38"/>
      <c r="DS528" s="38"/>
      <c r="DT528" s="38"/>
      <c r="DU528" s="38"/>
      <c r="DV528" s="38"/>
      <c r="DW528" s="38"/>
      <c r="DX528" s="38"/>
      <c r="DY528" s="38"/>
      <c r="DZ528" s="38"/>
      <c r="EA528" s="38"/>
      <c r="EB528" s="38"/>
      <c r="EC528" s="38"/>
      <c r="ED528" s="38"/>
      <c r="EE528" s="38"/>
      <c r="EF528" s="38"/>
      <c r="EG528" s="38"/>
      <c r="EH528" s="38"/>
      <c r="EI528" s="38"/>
      <c r="EJ528" s="38"/>
      <c r="EK528" s="38"/>
      <c r="EL528" s="38"/>
      <c r="EM528" s="38"/>
      <c r="EN528" s="38"/>
      <c r="EO528" s="38"/>
      <c r="EP528" s="38"/>
      <c r="EQ528" s="38"/>
      <c r="ER528" s="38"/>
      <c r="ES528" s="38"/>
      <c r="ET528" s="38"/>
      <c r="EU528" s="38"/>
      <c r="EV528" s="38"/>
      <c r="EW528" s="38"/>
      <c r="EX528" s="38"/>
      <c r="EY528" s="38"/>
      <c r="EZ528" s="38"/>
    </row>
    <row r="529" spans="1:156" ht="20.100000000000001" customHeight="1" x14ac:dyDescent="0.25">
      <c r="A529" s="43"/>
      <c r="B529" s="54"/>
      <c r="C529" s="55"/>
      <c r="D529" s="43"/>
      <c r="E529" s="43"/>
      <c r="F529" s="43"/>
      <c r="G529" s="43"/>
      <c r="H529" s="43"/>
      <c r="I529" s="56"/>
      <c r="J529" s="38"/>
      <c r="L529" s="41"/>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c r="DG529" s="38"/>
      <c r="DH529" s="38"/>
      <c r="DI529" s="38"/>
      <c r="DJ529" s="38"/>
      <c r="DK529" s="38"/>
      <c r="DL529" s="38"/>
      <c r="DM529" s="38"/>
      <c r="DN529" s="38"/>
      <c r="DO529" s="38"/>
      <c r="DP529" s="38"/>
      <c r="DQ529" s="38"/>
      <c r="DR529" s="38"/>
      <c r="DS529" s="38"/>
      <c r="DT529" s="38"/>
      <c r="DU529" s="38"/>
      <c r="DV529" s="38"/>
      <c r="DW529" s="38"/>
      <c r="DX529" s="38"/>
      <c r="DY529" s="38"/>
      <c r="DZ529" s="38"/>
      <c r="EA529" s="38"/>
      <c r="EB529" s="38"/>
      <c r="EC529" s="38"/>
      <c r="ED529" s="38"/>
      <c r="EE529" s="38"/>
      <c r="EF529" s="38"/>
      <c r="EG529" s="38"/>
      <c r="EH529" s="38"/>
      <c r="EI529" s="38"/>
      <c r="EJ529" s="38"/>
      <c r="EK529" s="38"/>
      <c r="EL529" s="38"/>
      <c r="EM529" s="38"/>
      <c r="EN529" s="38"/>
      <c r="EO529" s="38"/>
      <c r="EP529" s="38"/>
      <c r="EQ529" s="38"/>
      <c r="ER529" s="38"/>
      <c r="ES529" s="38"/>
      <c r="ET529" s="38"/>
      <c r="EU529" s="38"/>
      <c r="EV529" s="38"/>
      <c r="EW529" s="38"/>
      <c r="EX529" s="38"/>
      <c r="EY529" s="38"/>
      <c r="EZ529" s="38"/>
    </row>
    <row r="530" spans="1:156" ht="20.100000000000001" customHeight="1" x14ac:dyDescent="0.25">
      <c r="A530" s="43"/>
      <c r="B530" s="54"/>
      <c r="C530" s="55"/>
      <c r="D530" s="43"/>
      <c r="E530" s="43"/>
      <c r="F530" s="43"/>
      <c r="G530" s="43"/>
      <c r="H530" s="43"/>
      <c r="I530" s="56"/>
      <c r="J530" s="38"/>
      <c r="L530" s="41"/>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c r="DG530" s="38"/>
      <c r="DH530" s="38"/>
      <c r="DI530" s="38"/>
      <c r="DJ530" s="38"/>
      <c r="DK530" s="38"/>
      <c r="DL530" s="38"/>
      <c r="DM530" s="38"/>
      <c r="DN530" s="38"/>
      <c r="DO530" s="38"/>
      <c r="DP530" s="38"/>
      <c r="DQ530" s="38"/>
      <c r="DR530" s="38"/>
      <c r="DS530" s="38"/>
      <c r="DT530" s="38"/>
      <c r="DU530" s="38"/>
      <c r="DV530" s="38"/>
      <c r="DW530" s="38"/>
      <c r="DX530" s="38"/>
      <c r="DY530" s="38"/>
      <c r="DZ530" s="38"/>
      <c r="EA530" s="38"/>
      <c r="EB530" s="38"/>
      <c r="EC530" s="38"/>
      <c r="ED530" s="38"/>
      <c r="EE530" s="38"/>
      <c r="EF530" s="38"/>
      <c r="EG530" s="38"/>
      <c r="EH530" s="38"/>
      <c r="EI530" s="38"/>
      <c r="EJ530" s="38"/>
      <c r="EK530" s="38"/>
      <c r="EL530" s="38"/>
      <c r="EM530" s="38"/>
      <c r="EN530" s="38"/>
      <c r="EO530" s="38"/>
      <c r="EP530" s="38"/>
      <c r="EQ530" s="38"/>
      <c r="ER530" s="38"/>
      <c r="ES530" s="38"/>
      <c r="ET530" s="38"/>
      <c r="EU530" s="38"/>
      <c r="EV530" s="38"/>
      <c r="EW530" s="38"/>
      <c r="EX530" s="38"/>
      <c r="EY530" s="38"/>
      <c r="EZ530" s="38"/>
    </row>
    <row r="531" spans="1:156" ht="20.100000000000001" customHeight="1" x14ac:dyDescent="0.25">
      <c r="A531" s="43"/>
      <c r="B531" s="54"/>
      <c r="C531" s="55"/>
      <c r="D531" s="43"/>
      <c r="E531" s="43"/>
      <c r="F531" s="43"/>
      <c r="G531" s="43"/>
      <c r="H531" s="43"/>
      <c r="I531" s="56"/>
      <c r="J531" s="38"/>
      <c r="L531" s="41"/>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c r="DG531" s="38"/>
      <c r="DH531" s="38"/>
      <c r="DI531" s="38"/>
      <c r="DJ531" s="38"/>
      <c r="DK531" s="38"/>
      <c r="DL531" s="38"/>
      <c r="DM531" s="38"/>
      <c r="DN531" s="38"/>
      <c r="DO531" s="38"/>
      <c r="DP531" s="38"/>
      <c r="DQ531" s="38"/>
      <c r="DR531" s="38"/>
      <c r="DS531" s="38"/>
      <c r="DT531" s="38"/>
      <c r="DU531" s="38"/>
      <c r="DV531" s="38"/>
      <c r="DW531" s="38"/>
      <c r="DX531" s="38"/>
      <c r="DY531" s="38"/>
      <c r="DZ531" s="38"/>
      <c r="EA531" s="38"/>
      <c r="EB531" s="38"/>
      <c r="EC531" s="38"/>
      <c r="ED531" s="38"/>
      <c r="EE531" s="38"/>
      <c r="EF531" s="38"/>
      <c r="EG531" s="38"/>
      <c r="EH531" s="38"/>
      <c r="EI531" s="38"/>
      <c r="EJ531" s="38"/>
      <c r="EK531" s="38"/>
      <c r="EL531" s="38"/>
      <c r="EM531" s="38"/>
      <c r="EN531" s="38"/>
      <c r="EO531" s="38"/>
      <c r="EP531" s="38"/>
      <c r="EQ531" s="38"/>
      <c r="ER531" s="38"/>
      <c r="ES531" s="38"/>
      <c r="ET531" s="38"/>
      <c r="EU531" s="38"/>
      <c r="EV531" s="38"/>
      <c r="EW531" s="38"/>
      <c r="EX531" s="38"/>
      <c r="EY531" s="38"/>
      <c r="EZ531" s="38"/>
    </row>
    <row r="532" spans="1:156" ht="20.100000000000001" customHeight="1" x14ac:dyDescent="0.25">
      <c r="A532" s="43"/>
      <c r="B532" s="54"/>
      <c r="C532" s="55"/>
      <c r="D532" s="43"/>
      <c r="E532" s="43"/>
      <c r="F532" s="43"/>
      <c r="G532" s="43"/>
      <c r="H532" s="43"/>
      <c r="I532" s="56"/>
      <c r="J532" s="38"/>
      <c r="L532" s="41"/>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c r="DG532" s="38"/>
      <c r="DH532" s="38"/>
      <c r="DI532" s="38"/>
      <c r="DJ532" s="38"/>
      <c r="DK532" s="38"/>
      <c r="DL532" s="38"/>
      <c r="DM532" s="38"/>
      <c r="DN532" s="38"/>
      <c r="DO532" s="38"/>
      <c r="DP532" s="38"/>
      <c r="DQ532" s="38"/>
      <c r="DR532" s="38"/>
      <c r="DS532" s="38"/>
      <c r="DT532" s="38"/>
      <c r="DU532" s="38"/>
      <c r="DV532" s="38"/>
      <c r="DW532" s="38"/>
      <c r="DX532" s="38"/>
      <c r="DY532" s="38"/>
      <c r="DZ532" s="38"/>
      <c r="EA532" s="38"/>
      <c r="EB532" s="38"/>
      <c r="EC532" s="38"/>
      <c r="ED532" s="38"/>
      <c r="EE532" s="38"/>
      <c r="EF532" s="38"/>
      <c r="EG532" s="38"/>
      <c r="EH532" s="38"/>
      <c r="EI532" s="38"/>
      <c r="EJ532" s="38"/>
      <c r="EK532" s="38"/>
      <c r="EL532" s="38"/>
      <c r="EM532" s="38"/>
      <c r="EN532" s="38"/>
      <c r="EO532" s="38"/>
      <c r="EP532" s="38"/>
      <c r="EQ532" s="38"/>
      <c r="ER532" s="38"/>
      <c r="ES532" s="38"/>
      <c r="ET532" s="38"/>
      <c r="EU532" s="38"/>
      <c r="EV532" s="38"/>
      <c r="EW532" s="38"/>
      <c r="EX532" s="38"/>
      <c r="EY532" s="38"/>
      <c r="EZ532" s="38"/>
    </row>
    <row r="533" spans="1:156" ht="20.100000000000001" customHeight="1" x14ac:dyDescent="0.25">
      <c r="A533" s="43"/>
      <c r="B533" s="54"/>
      <c r="C533" s="55"/>
      <c r="D533" s="43"/>
      <c r="E533" s="43"/>
      <c r="F533" s="43"/>
      <c r="G533" s="43"/>
      <c r="H533" s="43"/>
      <c r="I533" s="56"/>
      <c r="J533" s="38"/>
      <c r="L533" s="41"/>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c r="DG533" s="38"/>
      <c r="DH533" s="38"/>
      <c r="DI533" s="38"/>
      <c r="DJ533" s="38"/>
      <c r="DK533" s="38"/>
      <c r="DL533" s="38"/>
      <c r="DM533" s="38"/>
      <c r="DN533" s="38"/>
      <c r="DO533" s="38"/>
      <c r="DP533" s="38"/>
      <c r="DQ533" s="38"/>
      <c r="DR533" s="38"/>
      <c r="DS533" s="38"/>
      <c r="DT533" s="38"/>
      <c r="DU533" s="38"/>
      <c r="DV533" s="38"/>
      <c r="DW533" s="38"/>
      <c r="DX533" s="38"/>
      <c r="DY533" s="38"/>
      <c r="DZ533" s="38"/>
      <c r="EA533" s="38"/>
      <c r="EB533" s="38"/>
      <c r="EC533" s="38"/>
      <c r="ED533" s="38"/>
      <c r="EE533" s="38"/>
      <c r="EF533" s="38"/>
      <c r="EG533" s="38"/>
      <c r="EH533" s="38"/>
      <c r="EI533" s="38"/>
      <c r="EJ533" s="38"/>
      <c r="EK533" s="38"/>
      <c r="EL533" s="38"/>
      <c r="EM533" s="38"/>
      <c r="EN533" s="38"/>
      <c r="EO533" s="38"/>
      <c r="EP533" s="38"/>
      <c r="EQ533" s="38"/>
      <c r="ER533" s="38"/>
      <c r="ES533" s="38"/>
      <c r="ET533" s="38"/>
      <c r="EU533" s="38"/>
      <c r="EV533" s="38"/>
      <c r="EW533" s="38"/>
      <c r="EX533" s="38"/>
      <c r="EY533" s="38"/>
      <c r="EZ533" s="38"/>
    </row>
    <row r="534" spans="1:156" ht="20.100000000000001" customHeight="1" x14ac:dyDescent="0.25">
      <c r="A534" s="43"/>
      <c r="B534" s="54"/>
      <c r="C534" s="55"/>
      <c r="D534" s="43"/>
      <c r="E534" s="43"/>
      <c r="F534" s="43"/>
      <c r="G534" s="43"/>
      <c r="H534" s="43"/>
      <c r="I534" s="56"/>
      <c r="J534" s="38"/>
      <c r="L534" s="41"/>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38"/>
      <c r="DT534" s="38"/>
      <c r="DU534" s="38"/>
      <c r="DV534" s="38"/>
      <c r="DW534" s="38"/>
      <c r="DX534" s="38"/>
      <c r="DY534" s="38"/>
      <c r="DZ534" s="38"/>
      <c r="EA534" s="38"/>
      <c r="EB534" s="38"/>
      <c r="EC534" s="38"/>
      <c r="ED534" s="38"/>
      <c r="EE534" s="38"/>
      <c r="EF534" s="38"/>
      <c r="EG534" s="38"/>
      <c r="EH534" s="38"/>
      <c r="EI534" s="38"/>
      <c r="EJ534" s="38"/>
      <c r="EK534" s="38"/>
      <c r="EL534" s="38"/>
      <c r="EM534" s="38"/>
      <c r="EN534" s="38"/>
      <c r="EO534" s="38"/>
      <c r="EP534" s="38"/>
      <c r="EQ534" s="38"/>
      <c r="ER534" s="38"/>
      <c r="ES534" s="38"/>
      <c r="ET534" s="38"/>
      <c r="EU534" s="38"/>
      <c r="EV534" s="38"/>
      <c r="EW534" s="38"/>
      <c r="EX534" s="38"/>
      <c r="EY534" s="38"/>
      <c r="EZ534" s="38"/>
    </row>
    <row r="535" spans="1:156" ht="20.100000000000001" customHeight="1" x14ac:dyDescent="0.25">
      <c r="A535" s="43"/>
      <c r="B535" s="54"/>
      <c r="C535" s="55"/>
      <c r="D535" s="43"/>
      <c r="E535" s="43"/>
      <c r="F535" s="43"/>
      <c r="G535" s="43"/>
      <c r="H535" s="43"/>
      <c r="I535" s="56"/>
      <c r="J535" s="38"/>
      <c r="L535" s="41"/>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38"/>
      <c r="DT535" s="38"/>
      <c r="DU535" s="38"/>
      <c r="DV535" s="38"/>
      <c r="DW535" s="38"/>
      <c r="DX535" s="38"/>
      <c r="DY535" s="38"/>
      <c r="DZ535" s="38"/>
      <c r="EA535" s="38"/>
      <c r="EB535" s="38"/>
      <c r="EC535" s="38"/>
      <c r="ED535" s="38"/>
      <c r="EE535" s="38"/>
      <c r="EF535" s="38"/>
      <c r="EG535" s="38"/>
      <c r="EH535" s="38"/>
      <c r="EI535" s="38"/>
      <c r="EJ535" s="38"/>
      <c r="EK535" s="38"/>
      <c r="EL535" s="38"/>
      <c r="EM535" s="38"/>
      <c r="EN535" s="38"/>
      <c r="EO535" s="38"/>
      <c r="EP535" s="38"/>
      <c r="EQ535" s="38"/>
      <c r="ER535" s="38"/>
      <c r="ES535" s="38"/>
      <c r="ET535" s="38"/>
      <c r="EU535" s="38"/>
      <c r="EV535" s="38"/>
      <c r="EW535" s="38"/>
      <c r="EX535" s="38"/>
      <c r="EY535" s="38"/>
      <c r="EZ535" s="38"/>
    </row>
    <row r="536" spans="1:156" ht="20.100000000000001" customHeight="1" x14ac:dyDescent="0.25">
      <c r="A536" s="43"/>
      <c r="B536" s="54"/>
      <c r="C536" s="55"/>
      <c r="D536" s="43"/>
      <c r="E536" s="43"/>
      <c r="F536" s="43"/>
      <c r="G536" s="43"/>
      <c r="H536" s="43"/>
      <c r="I536" s="56"/>
      <c r="J536" s="38"/>
      <c r="L536" s="41"/>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c r="DX536" s="38"/>
      <c r="DY536" s="38"/>
      <c r="DZ536" s="38"/>
      <c r="EA536" s="38"/>
      <c r="EB536" s="38"/>
      <c r="EC536" s="38"/>
      <c r="ED536" s="38"/>
      <c r="EE536" s="38"/>
      <c r="EF536" s="38"/>
      <c r="EG536" s="38"/>
      <c r="EH536" s="38"/>
      <c r="EI536" s="38"/>
      <c r="EJ536" s="38"/>
      <c r="EK536" s="38"/>
      <c r="EL536" s="38"/>
      <c r="EM536" s="38"/>
      <c r="EN536" s="38"/>
      <c r="EO536" s="38"/>
      <c r="EP536" s="38"/>
      <c r="EQ536" s="38"/>
      <c r="ER536" s="38"/>
      <c r="ES536" s="38"/>
      <c r="ET536" s="38"/>
      <c r="EU536" s="38"/>
      <c r="EV536" s="38"/>
      <c r="EW536" s="38"/>
      <c r="EX536" s="38"/>
      <c r="EY536" s="38"/>
      <c r="EZ536" s="38"/>
    </row>
    <row r="537" spans="1:156" ht="20.100000000000001" customHeight="1" x14ac:dyDescent="0.25">
      <c r="A537" s="43"/>
      <c r="B537" s="54"/>
      <c r="C537" s="55"/>
      <c r="D537" s="43"/>
      <c r="E537" s="43"/>
      <c r="F537" s="43"/>
      <c r="G537" s="43"/>
      <c r="H537" s="43"/>
      <c r="I537" s="56"/>
      <c r="J537" s="38"/>
      <c r="L537" s="41"/>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c r="DX537" s="38"/>
      <c r="DY537" s="38"/>
      <c r="DZ537" s="38"/>
      <c r="EA537" s="38"/>
      <c r="EB537" s="38"/>
      <c r="EC537" s="38"/>
      <c r="ED537" s="38"/>
      <c r="EE537" s="38"/>
      <c r="EF537" s="38"/>
      <c r="EG537" s="38"/>
      <c r="EH537" s="38"/>
      <c r="EI537" s="38"/>
      <c r="EJ537" s="38"/>
      <c r="EK537" s="38"/>
      <c r="EL537" s="38"/>
      <c r="EM537" s="38"/>
      <c r="EN537" s="38"/>
      <c r="EO537" s="38"/>
      <c r="EP537" s="38"/>
      <c r="EQ537" s="38"/>
      <c r="ER537" s="38"/>
      <c r="ES537" s="38"/>
      <c r="ET537" s="38"/>
      <c r="EU537" s="38"/>
      <c r="EV537" s="38"/>
      <c r="EW537" s="38"/>
      <c r="EX537" s="38"/>
      <c r="EY537" s="38"/>
      <c r="EZ537" s="38"/>
    </row>
    <row r="538" spans="1:156" ht="20.100000000000001" customHeight="1" x14ac:dyDescent="0.25">
      <c r="A538" s="43"/>
      <c r="B538" s="54"/>
      <c r="C538" s="55"/>
      <c r="D538" s="43"/>
      <c r="E538" s="43"/>
      <c r="F538" s="43"/>
      <c r="G538" s="43"/>
      <c r="H538" s="43"/>
      <c r="I538" s="56"/>
      <c r="J538" s="38"/>
      <c r="L538" s="41"/>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c r="DG538" s="38"/>
      <c r="DH538" s="38"/>
      <c r="DI538" s="38"/>
      <c r="DJ538" s="38"/>
      <c r="DK538" s="38"/>
      <c r="DL538" s="38"/>
      <c r="DM538" s="38"/>
      <c r="DN538" s="38"/>
      <c r="DO538" s="38"/>
      <c r="DP538" s="38"/>
      <c r="DQ538" s="38"/>
      <c r="DR538" s="38"/>
      <c r="DS538" s="38"/>
      <c r="DT538" s="38"/>
      <c r="DU538" s="38"/>
      <c r="DV538" s="38"/>
      <c r="DW538" s="38"/>
      <c r="DX538" s="38"/>
      <c r="DY538" s="38"/>
      <c r="DZ538" s="38"/>
      <c r="EA538" s="38"/>
      <c r="EB538" s="38"/>
      <c r="EC538" s="38"/>
      <c r="ED538" s="38"/>
      <c r="EE538" s="38"/>
      <c r="EF538" s="38"/>
      <c r="EG538" s="38"/>
      <c r="EH538" s="38"/>
      <c r="EI538" s="38"/>
      <c r="EJ538" s="38"/>
      <c r="EK538" s="38"/>
      <c r="EL538" s="38"/>
      <c r="EM538" s="38"/>
      <c r="EN538" s="38"/>
      <c r="EO538" s="38"/>
      <c r="EP538" s="38"/>
      <c r="EQ538" s="38"/>
      <c r="ER538" s="38"/>
      <c r="ES538" s="38"/>
      <c r="ET538" s="38"/>
      <c r="EU538" s="38"/>
      <c r="EV538" s="38"/>
      <c r="EW538" s="38"/>
      <c r="EX538" s="38"/>
      <c r="EY538" s="38"/>
      <c r="EZ538" s="38"/>
    </row>
    <row r="539" spans="1:156" ht="20.100000000000001" customHeight="1" x14ac:dyDescent="0.25">
      <c r="A539" s="43"/>
      <c r="B539" s="54"/>
      <c r="C539" s="55"/>
      <c r="D539" s="43"/>
      <c r="E539" s="43"/>
      <c r="F539" s="43"/>
      <c r="G539" s="43"/>
      <c r="H539" s="43"/>
      <c r="I539" s="56"/>
      <c r="J539" s="38"/>
      <c r="L539" s="41"/>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c r="DX539" s="38"/>
      <c r="DY539" s="38"/>
      <c r="DZ539" s="38"/>
      <c r="EA539" s="38"/>
      <c r="EB539" s="38"/>
      <c r="EC539" s="38"/>
      <c r="ED539" s="38"/>
      <c r="EE539" s="38"/>
      <c r="EF539" s="38"/>
      <c r="EG539" s="38"/>
      <c r="EH539" s="38"/>
      <c r="EI539" s="38"/>
      <c r="EJ539" s="38"/>
      <c r="EK539" s="38"/>
      <c r="EL539" s="38"/>
      <c r="EM539" s="38"/>
      <c r="EN539" s="38"/>
      <c r="EO539" s="38"/>
      <c r="EP539" s="38"/>
      <c r="EQ539" s="38"/>
      <c r="ER539" s="38"/>
      <c r="ES539" s="38"/>
      <c r="ET539" s="38"/>
      <c r="EU539" s="38"/>
      <c r="EV539" s="38"/>
      <c r="EW539" s="38"/>
      <c r="EX539" s="38"/>
      <c r="EY539" s="38"/>
      <c r="EZ539" s="38"/>
    </row>
    <row r="540" spans="1:156" ht="20.100000000000001" customHeight="1" x14ac:dyDescent="0.25">
      <c r="A540" s="43"/>
      <c r="B540" s="54"/>
      <c r="C540" s="55"/>
      <c r="D540" s="43"/>
      <c r="E540" s="43"/>
      <c r="F540" s="43"/>
      <c r="G540" s="43"/>
      <c r="H540" s="43"/>
      <c r="I540" s="56"/>
      <c r="J540" s="38"/>
      <c r="L540" s="41"/>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c r="DG540" s="38"/>
      <c r="DH540" s="38"/>
      <c r="DI540" s="38"/>
      <c r="DJ540" s="38"/>
      <c r="DK540" s="38"/>
      <c r="DL540" s="38"/>
      <c r="DM540" s="38"/>
      <c r="DN540" s="38"/>
      <c r="DO540" s="38"/>
      <c r="DP540" s="38"/>
      <c r="DQ540" s="38"/>
      <c r="DR540" s="38"/>
      <c r="DS540" s="38"/>
      <c r="DT540" s="38"/>
      <c r="DU540" s="38"/>
      <c r="DV540" s="38"/>
      <c r="DW540" s="38"/>
      <c r="DX540" s="38"/>
      <c r="DY540" s="38"/>
      <c r="DZ540" s="38"/>
      <c r="EA540" s="38"/>
      <c r="EB540" s="38"/>
      <c r="EC540" s="38"/>
      <c r="ED540" s="38"/>
      <c r="EE540" s="38"/>
      <c r="EF540" s="38"/>
      <c r="EG540" s="38"/>
      <c r="EH540" s="38"/>
      <c r="EI540" s="38"/>
      <c r="EJ540" s="38"/>
      <c r="EK540" s="38"/>
      <c r="EL540" s="38"/>
      <c r="EM540" s="38"/>
      <c r="EN540" s="38"/>
      <c r="EO540" s="38"/>
      <c r="EP540" s="38"/>
      <c r="EQ540" s="38"/>
      <c r="ER540" s="38"/>
      <c r="ES540" s="38"/>
      <c r="ET540" s="38"/>
      <c r="EU540" s="38"/>
      <c r="EV540" s="38"/>
      <c r="EW540" s="38"/>
      <c r="EX540" s="38"/>
      <c r="EY540" s="38"/>
      <c r="EZ540" s="38"/>
    </row>
    <row r="541" spans="1:156" ht="20.100000000000001" customHeight="1" x14ac:dyDescent="0.25">
      <c r="A541" s="43"/>
      <c r="B541" s="54"/>
      <c r="C541" s="55"/>
      <c r="D541" s="43"/>
      <c r="E541" s="43"/>
      <c r="F541" s="43"/>
      <c r="G541" s="43"/>
      <c r="H541" s="43"/>
      <c r="I541" s="56"/>
      <c r="J541" s="38"/>
      <c r="L541" s="41"/>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c r="DG541" s="38"/>
      <c r="DH541" s="38"/>
      <c r="DI541" s="38"/>
      <c r="DJ541" s="38"/>
      <c r="DK541" s="38"/>
      <c r="DL541" s="38"/>
      <c r="DM541" s="38"/>
      <c r="DN541" s="38"/>
      <c r="DO541" s="38"/>
      <c r="DP541" s="38"/>
      <c r="DQ541" s="38"/>
      <c r="DR541" s="38"/>
      <c r="DS541" s="38"/>
      <c r="DT541" s="38"/>
      <c r="DU541" s="38"/>
      <c r="DV541" s="38"/>
      <c r="DW541" s="38"/>
      <c r="DX541" s="38"/>
      <c r="DY541" s="38"/>
      <c r="DZ541" s="38"/>
      <c r="EA541" s="38"/>
      <c r="EB541" s="38"/>
      <c r="EC541" s="38"/>
      <c r="ED541" s="38"/>
      <c r="EE541" s="38"/>
      <c r="EF541" s="38"/>
      <c r="EG541" s="38"/>
      <c r="EH541" s="38"/>
      <c r="EI541" s="38"/>
      <c r="EJ541" s="38"/>
      <c r="EK541" s="38"/>
      <c r="EL541" s="38"/>
      <c r="EM541" s="38"/>
      <c r="EN541" s="38"/>
      <c r="EO541" s="38"/>
      <c r="EP541" s="38"/>
      <c r="EQ541" s="38"/>
      <c r="ER541" s="38"/>
      <c r="ES541" s="38"/>
      <c r="ET541" s="38"/>
      <c r="EU541" s="38"/>
      <c r="EV541" s="38"/>
      <c r="EW541" s="38"/>
      <c r="EX541" s="38"/>
      <c r="EY541" s="38"/>
      <c r="EZ541" s="38"/>
    </row>
    <row r="542" spans="1:156" ht="20.100000000000001" customHeight="1" x14ac:dyDescent="0.25">
      <c r="A542" s="43"/>
      <c r="B542" s="54"/>
      <c r="C542" s="55"/>
      <c r="D542" s="43"/>
      <c r="E542" s="43"/>
      <c r="F542" s="43"/>
      <c r="G542" s="43"/>
      <c r="H542" s="43"/>
      <c r="I542" s="56"/>
      <c r="J542" s="38"/>
      <c r="L542" s="41"/>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c r="DG542" s="38"/>
      <c r="DH542" s="38"/>
      <c r="DI542" s="38"/>
      <c r="DJ542" s="38"/>
      <c r="DK542" s="38"/>
      <c r="DL542" s="38"/>
      <c r="DM542" s="38"/>
      <c r="DN542" s="38"/>
      <c r="DO542" s="38"/>
      <c r="DP542" s="38"/>
      <c r="DQ542" s="38"/>
      <c r="DR542" s="38"/>
      <c r="DS542" s="38"/>
      <c r="DT542" s="38"/>
      <c r="DU542" s="38"/>
      <c r="DV542" s="38"/>
      <c r="DW542" s="38"/>
      <c r="DX542" s="38"/>
      <c r="DY542" s="38"/>
      <c r="DZ542" s="38"/>
      <c r="EA542" s="38"/>
      <c r="EB542" s="38"/>
      <c r="EC542" s="38"/>
      <c r="ED542" s="38"/>
      <c r="EE542" s="38"/>
      <c r="EF542" s="38"/>
      <c r="EG542" s="38"/>
      <c r="EH542" s="38"/>
      <c r="EI542" s="38"/>
      <c r="EJ542" s="38"/>
      <c r="EK542" s="38"/>
      <c r="EL542" s="38"/>
      <c r="EM542" s="38"/>
      <c r="EN542" s="38"/>
      <c r="EO542" s="38"/>
      <c r="EP542" s="38"/>
      <c r="EQ542" s="38"/>
      <c r="ER542" s="38"/>
      <c r="ES542" s="38"/>
      <c r="ET542" s="38"/>
      <c r="EU542" s="38"/>
      <c r="EV542" s="38"/>
      <c r="EW542" s="38"/>
      <c r="EX542" s="38"/>
      <c r="EY542" s="38"/>
      <c r="EZ542" s="38"/>
    </row>
    <row r="543" spans="1:156" ht="20.100000000000001" customHeight="1" x14ac:dyDescent="0.25">
      <c r="A543" s="43"/>
      <c r="B543" s="54"/>
      <c r="C543" s="55"/>
      <c r="D543" s="43"/>
      <c r="E543" s="43"/>
      <c r="F543" s="43"/>
      <c r="G543" s="43"/>
      <c r="H543" s="43"/>
      <c r="I543" s="56"/>
      <c r="J543" s="38"/>
      <c r="L543" s="41"/>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c r="DG543" s="38"/>
      <c r="DH543" s="38"/>
      <c r="DI543" s="38"/>
      <c r="DJ543" s="38"/>
      <c r="DK543" s="38"/>
      <c r="DL543" s="38"/>
      <c r="DM543" s="38"/>
      <c r="DN543" s="38"/>
      <c r="DO543" s="38"/>
      <c r="DP543" s="38"/>
      <c r="DQ543" s="38"/>
      <c r="DR543" s="38"/>
      <c r="DS543" s="38"/>
      <c r="DT543" s="38"/>
      <c r="DU543" s="38"/>
      <c r="DV543" s="38"/>
      <c r="DW543" s="38"/>
      <c r="DX543" s="38"/>
      <c r="DY543" s="38"/>
      <c r="DZ543" s="38"/>
      <c r="EA543" s="38"/>
      <c r="EB543" s="38"/>
      <c r="EC543" s="38"/>
      <c r="ED543" s="38"/>
      <c r="EE543" s="38"/>
      <c r="EF543" s="38"/>
      <c r="EG543" s="38"/>
      <c r="EH543" s="38"/>
      <c r="EI543" s="38"/>
      <c r="EJ543" s="38"/>
      <c r="EK543" s="38"/>
      <c r="EL543" s="38"/>
      <c r="EM543" s="38"/>
      <c r="EN543" s="38"/>
      <c r="EO543" s="38"/>
      <c r="EP543" s="38"/>
      <c r="EQ543" s="38"/>
      <c r="ER543" s="38"/>
      <c r="ES543" s="38"/>
      <c r="ET543" s="38"/>
      <c r="EU543" s="38"/>
      <c r="EV543" s="38"/>
      <c r="EW543" s="38"/>
      <c r="EX543" s="38"/>
      <c r="EY543" s="38"/>
      <c r="EZ543" s="38"/>
    </row>
    <row r="544" spans="1:156" ht="20.100000000000001" customHeight="1" x14ac:dyDescent="0.25">
      <c r="A544" s="43"/>
      <c r="B544" s="54"/>
      <c r="C544" s="55"/>
      <c r="D544" s="43"/>
      <c r="E544" s="43"/>
      <c r="F544" s="43"/>
      <c r="G544" s="43"/>
      <c r="H544" s="43"/>
      <c r="I544" s="56"/>
      <c r="J544" s="38"/>
      <c r="L544" s="41"/>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c r="DG544" s="38"/>
      <c r="DH544" s="38"/>
      <c r="DI544" s="38"/>
      <c r="DJ544" s="38"/>
      <c r="DK544" s="38"/>
      <c r="DL544" s="38"/>
      <c r="DM544" s="38"/>
      <c r="DN544" s="38"/>
      <c r="DO544" s="38"/>
      <c r="DP544" s="38"/>
      <c r="DQ544" s="38"/>
      <c r="DR544" s="38"/>
      <c r="DS544" s="38"/>
      <c r="DT544" s="38"/>
      <c r="DU544" s="38"/>
      <c r="DV544" s="38"/>
      <c r="DW544" s="38"/>
      <c r="DX544" s="38"/>
      <c r="DY544" s="38"/>
      <c r="DZ544" s="38"/>
      <c r="EA544" s="38"/>
      <c r="EB544" s="38"/>
      <c r="EC544" s="38"/>
      <c r="ED544" s="38"/>
      <c r="EE544" s="38"/>
      <c r="EF544" s="38"/>
      <c r="EG544" s="38"/>
      <c r="EH544" s="38"/>
      <c r="EI544" s="38"/>
      <c r="EJ544" s="38"/>
      <c r="EK544" s="38"/>
      <c r="EL544" s="38"/>
      <c r="EM544" s="38"/>
      <c r="EN544" s="38"/>
      <c r="EO544" s="38"/>
      <c r="EP544" s="38"/>
      <c r="EQ544" s="38"/>
      <c r="ER544" s="38"/>
      <c r="ES544" s="38"/>
      <c r="ET544" s="38"/>
      <c r="EU544" s="38"/>
      <c r="EV544" s="38"/>
      <c r="EW544" s="38"/>
      <c r="EX544" s="38"/>
      <c r="EY544" s="38"/>
      <c r="EZ544" s="38"/>
    </row>
    <row r="545" spans="1:156" ht="20.100000000000001" customHeight="1" x14ac:dyDescent="0.25">
      <c r="A545" s="43"/>
      <c r="B545" s="54"/>
      <c r="C545" s="55"/>
      <c r="D545" s="43"/>
      <c r="E545" s="43"/>
      <c r="F545" s="43"/>
      <c r="G545" s="43"/>
      <c r="H545" s="43"/>
      <c r="I545" s="56"/>
      <c r="J545" s="38"/>
      <c r="L545" s="41"/>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c r="DG545" s="38"/>
      <c r="DH545" s="38"/>
      <c r="DI545" s="38"/>
      <c r="DJ545" s="38"/>
      <c r="DK545" s="38"/>
      <c r="DL545" s="38"/>
      <c r="DM545" s="38"/>
      <c r="DN545" s="38"/>
      <c r="DO545" s="38"/>
      <c r="DP545" s="38"/>
      <c r="DQ545" s="38"/>
      <c r="DR545" s="38"/>
      <c r="DS545" s="38"/>
      <c r="DT545" s="38"/>
      <c r="DU545" s="38"/>
      <c r="DV545" s="38"/>
      <c r="DW545" s="38"/>
      <c r="DX545" s="38"/>
      <c r="DY545" s="38"/>
      <c r="DZ545" s="38"/>
      <c r="EA545" s="38"/>
      <c r="EB545" s="38"/>
      <c r="EC545" s="38"/>
      <c r="ED545" s="38"/>
      <c r="EE545" s="38"/>
      <c r="EF545" s="38"/>
      <c r="EG545" s="38"/>
      <c r="EH545" s="38"/>
      <c r="EI545" s="38"/>
      <c r="EJ545" s="38"/>
      <c r="EK545" s="38"/>
      <c r="EL545" s="38"/>
      <c r="EM545" s="38"/>
      <c r="EN545" s="38"/>
      <c r="EO545" s="38"/>
      <c r="EP545" s="38"/>
      <c r="EQ545" s="38"/>
      <c r="ER545" s="38"/>
      <c r="ES545" s="38"/>
      <c r="ET545" s="38"/>
      <c r="EU545" s="38"/>
      <c r="EV545" s="38"/>
      <c r="EW545" s="38"/>
      <c r="EX545" s="38"/>
      <c r="EY545" s="38"/>
      <c r="EZ545" s="38"/>
    </row>
    <row r="546" spans="1:156" ht="20.100000000000001" customHeight="1" x14ac:dyDescent="0.25">
      <c r="A546" s="43"/>
      <c r="B546" s="54"/>
      <c r="C546" s="55"/>
      <c r="D546" s="43"/>
      <c r="E546" s="43"/>
      <c r="F546" s="43"/>
      <c r="G546" s="43"/>
      <c r="H546" s="43"/>
      <c r="I546" s="56"/>
      <c r="J546" s="38"/>
      <c r="L546" s="41"/>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c r="DG546" s="38"/>
      <c r="DH546" s="38"/>
      <c r="DI546" s="38"/>
      <c r="DJ546" s="38"/>
      <c r="DK546" s="38"/>
      <c r="DL546" s="38"/>
      <c r="DM546" s="38"/>
      <c r="DN546" s="38"/>
      <c r="DO546" s="38"/>
      <c r="DP546" s="38"/>
      <c r="DQ546" s="38"/>
      <c r="DR546" s="38"/>
      <c r="DS546" s="38"/>
      <c r="DT546" s="38"/>
      <c r="DU546" s="38"/>
      <c r="DV546" s="38"/>
      <c r="DW546" s="38"/>
      <c r="DX546" s="38"/>
      <c r="DY546" s="38"/>
      <c r="DZ546" s="38"/>
      <c r="EA546" s="38"/>
      <c r="EB546" s="38"/>
      <c r="EC546" s="38"/>
      <c r="ED546" s="38"/>
      <c r="EE546" s="38"/>
      <c r="EF546" s="38"/>
      <c r="EG546" s="38"/>
      <c r="EH546" s="38"/>
      <c r="EI546" s="38"/>
      <c r="EJ546" s="38"/>
      <c r="EK546" s="38"/>
      <c r="EL546" s="38"/>
      <c r="EM546" s="38"/>
      <c r="EN546" s="38"/>
      <c r="EO546" s="38"/>
      <c r="EP546" s="38"/>
      <c r="EQ546" s="38"/>
      <c r="ER546" s="38"/>
      <c r="ES546" s="38"/>
      <c r="ET546" s="38"/>
      <c r="EU546" s="38"/>
      <c r="EV546" s="38"/>
      <c r="EW546" s="38"/>
      <c r="EX546" s="38"/>
      <c r="EY546" s="38"/>
      <c r="EZ546" s="38"/>
    </row>
    <row r="547" spans="1:156" ht="20.100000000000001" customHeight="1" x14ac:dyDescent="0.25">
      <c r="A547" s="43"/>
      <c r="B547" s="54"/>
      <c r="C547" s="55"/>
      <c r="D547" s="43"/>
      <c r="E547" s="43"/>
      <c r="F547" s="43"/>
      <c r="G547" s="43"/>
      <c r="H547" s="43"/>
      <c r="I547" s="56"/>
      <c r="J547" s="38"/>
      <c r="L547" s="41"/>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c r="DX547" s="38"/>
      <c r="DY547" s="38"/>
      <c r="DZ547" s="38"/>
      <c r="EA547" s="38"/>
      <c r="EB547" s="38"/>
      <c r="EC547" s="38"/>
      <c r="ED547" s="38"/>
      <c r="EE547" s="38"/>
      <c r="EF547" s="38"/>
      <c r="EG547" s="38"/>
      <c r="EH547" s="38"/>
      <c r="EI547" s="38"/>
      <c r="EJ547" s="38"/>
      <c r="EK547" s="38"/>
      <c r="EL547" s="38"/>
      <c r="EM547" s="38"/>
      <c r="EN547" s="38"/>
      <c r="EO547" s="38"/>
      <c r="EP547" s="38"/>
      <c r="EQ547" s="38"/>
      <c r="ER547" s="38"/>
      <c r="ES547" s="38"/>
      <c r="ET547" s="38"/>
      <c r="EU547" s="38"/>
      <c r="EV547" s="38"/>
      <c r="EW547" s="38"/>
      <c r="EX547" s="38"/>
      <c r="EY547" s="38"/>
      <c r="EZ547" s="38"/>
    </row>
    <row r="548" spans="1:156" ht="20.100000000000001" customHeight="1" x14ac:dyDescent="0.25">
      <c r="A548" s="43"/>
      <c r="B548" s="54"/>
      <c r="C548" s="55"/>
      <c r="D548" s="43"/>
      <c r="E548" s="43"/>
      <c r="F548" s="43"/>
      <c r="G548" s="43"/>
      <c r="H548" s="43"/>
      <c r="I548" s="56"/>
      <c r="J548" s="38"/>
      <c r="L548" s="41"/>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c r="EA548" s="38"/>
      <c r="EB548" s="38"/>
      <c r="EC548" s="38"/>
      <c r="ED548" s="38"/>
      <c r="EE548" s="38"/>
      <c r="EF548" s="38"/>
      <c r="EG548" s="38"/>
      <c r="EH548" s="38"/>
      <c r="EI548" s="38"/>
      <c r="EJ548" s="38"/>
      <c r="EK548" s="38"/>
      <c r="EL548" s="38"/>
      <c r="EM548" s="38"/>
      <c r="EN548" s="38"/>
      <c r="EO548" s="38"/>
      <c r="EP548" s="38"/>
      <c r="EQ548" s="38"/>
      <c r="ER548" s="38"/>
      <c r="ES548" s="38"/>
      <c r="ET548" s="38"/>
      <c r="EU548" s="38"/>
      <c r="EV548" s="38"/>
      <c r="EW548" s="38"/>
      <c r="EX548" s="38"/>
      <c r="EY548" s="38"/>
      <c r="EZ548" s="38"/>
    </row>
    <row r="549" spans="1:156" ht="20.100000000000001" customHeight="1" x14ac:dyDescent="0.25">
      <c r="A549" s="43"/>
      <c r="B549" s="54"/>
      <c r="C549" s="55"/>
      <c r="D549" s="43"/>
      <c r="E549" s="43"/>
      <c r="F549" s="43"/>
      <c r="G549" s="43"/>
      <c r="H549" s="43"/>
      <c r="I549" s="56"/>
      <c r="J549" s="38"/>
      <c r="L549" s="41"/>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c r="DX549" s="38"/>
      <c r="DY549" s="38"/>
      <c r="DZ549" s="38"/>
      <c r="EA549" s="38"/>
      <c r="EB549" s="38"/>
      <c r="EC549" s="38"/>
      <c r="ED549" s="38"/>
      <c r="EE549" s="38"/>
      <c r="EF549" s="38"/>
      <c r="EG549" s="38"/>
      <c r="EH549" s="38"/>
      <c r="EI549" s="38"/>
      <c r="EJ549" s="38"/>
      <c r="EK549" s="38"/>
      <c r="EL549" s="38"/>
      <c r="EM549" s="38"/>
      <c r="EN549" s="38"/>
      <c r="EO549" s="38"/>
      <c r="EP549" s="38"/>
      <c r="EQ549" s="38"/>
      <c r="ER549" s="38"/>
      <c r="ES549" s="38"/>
      <c r="ET549" s="38"/>
      <c r="EU549" s="38"/>
      <c r="EV549" s="38"/>
      <c r="EW549" s="38"/>
      <c r="EX549" s="38"/>
      <c r="EY549" s="38"/>
      <c r="EZ549" s="38"/>
    </row>
    <row r="550" spans="1:156" ht="20.100000000000001" customHeight="1" x14ac:dyDescent="0.25">
      <c r="A550" s="43"/>
      <c r="B550" s="54"/>
      <c r="C550" s="55"/>
      <c r="D550" s="43"/>
      <c r="E550" s="43"/>
      <c r="F550" s="43"/>
      <c r="G550" s="43"/>
      <c r="H550" s="43"/>
      <c r="I550" s="56"/>
      <c r="J550" s="38"/>
      <c r="L550" s="41"/>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c r="DX550" s="38"/>
      <c r="DY550" s="38"/>
      <c r="DZ550" s="38"/>
      <c r="EA550" s="38"/>
      <c r="EB550" s="38"/>
      <c r="EC550" s="38"/>
      <c r="ED550" s="38"/>
      <c r="EE550" s="38"/>
      <c r="EF550" s="38"/>
      <c r="EG550" s="38"/>
      <c r="EH550" s="38"/>
      <c r="EI550" s="38"/>
      <c r="EJ550" s="38"/>
      <c r="EK550" s="38"/>
      <c r="EL550" s="38"/>
      <c r="EM550" s="38"/>
      <c r="EN550" s="38"/>
      <c r="EO550" s="38"/>
      <c r="EP550" s="38"/>
      <c r="EQ550" s="38"/>
      <c r="ER550" s="38"/>
      <c r="ES550" s="38"/>
      <c r="ET550" s="38"/>
      <c r="EU550" s="38"/>
      <c r="EV550" s="38"/>
      <c r="EW550" s="38"/>
      <c r="EX550" s="38"/>
      <c r="EY550" s="38"/>
      <c r="EZ550" s="38"/>
    </row>
    <row r="551" spans="1:156" ht="20.100000000000001" customHeight="1" x14ac:dyDescent="0.25">
      <c r="A551" s="43"/>
      <c r="B551" s="54"/>
      <c r="C551" s="55"/>
      <c r="D551" s="43"/>
      <c r="E551" s="43"/>
      <c r="F551" s="43"/>
      <c r="G551" s="43"/>
      <c r="H551" s="43"/>
      <c r="I551" s="56"/>
      <c r="J551" s="38"/>
      <c r="L551" s="41"/>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row>
    <row r="552" spans="1:156" ht="20.100000000000001" customHeight="1" x14ac:dyDescent="0.25">
      <c r="A552" s="43"/>
      <c r="B552" s="54"/>
      <c r="C552" s="55"/>
      <c r="D552" s="43"/>
      <c r="E552" s="43"/>
      <c r="F552" s="43"/>
      <c r="G552" s="43"/>
      <c r="H552" s="43"/>
      <c r="I552" s="56"/>
      <c r="J552" s="38"/>
      <c r="L552" s="41"/>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c r="DX552" s="38"/>
      <c r="DY552" s="38"/>
      <c r="DZ552" s="38"/>
      <c r="EA552" s="38"/>
      <c r="EB552" s="38"/>
      <c r="EC552" s="38"/>
      <c r="ED552" s="38"/>
      <c r="EE552" s="38"/>
      <c r="EF552" s="38"/>
      <c r="EG552" s="38"/>
      <c r="EH552" s="38"/>
      <c r="EI552" s="38"/>
      <c r="EJ552" s="38"/>
      <c r="EK552" s="38"/>
      <c r="EL552" s="38"/>
      <c r="EM552" s="38"/>
      <c r="EN552" s="38"/>
      <c r="EO552" s="38"/>
      <c r="EP552" s="38"/>
      <c r="EQ552" s="38"/>
      <c r="ER552" s="38"/>
      <c r="ES552" s="38"/>
      <c r="ET552" s="38"/>
      <c r="EU552" s="38"/>
      <c r="EV552" s="38"/>
      <c r="EW552" s="38"/>
      <c r="EX552" s="38"/>
      <c r="EY552" s="38"/>
      <c r="EZ552" s="38"/>
    </row>
    <row r="553" spans="1:156" ht="20.100000000000001" customHeight="1" x14ac:dyDescent="0.25">
      <c r="A553" s="43"/>
      <c r="B553" s="54"/>
      <c r="C553" s="55"/>
      <c r="D553" s="43"/>
      <c r="E553" s="43"/>
      <c r="F553" s="43"/>
      <c r="G553" s="43"/>
      <c r="H553" s="43"/>
      <c r="I553" s="56"/>
      <c r="J553" s="38"/>
      <c r="L553" s="41"/>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c r="DX553" s="38"/>
      <c r="DY553" s="38"/>
      <c r="DZ553" s="38"/>
      <c r="EA553" s="38"/>
      <c r="EB553" s="38"/>
      <c r="EC553" s="38"/>
      <c r="ED553" s="38"/>
      <c r="EE553" s="38"/>
      <c r="EF553" s="38"/>
      <c r="EG553" s="38"/>
      <c r="EH553" s="38"/>
      <c r="EI553" s="38"/>
      <c r="EJ553" s="38"/>
      <c r="EK553" s="38"/>
      <c r="EL553" s="38"/>
      <c r="EM553" s="38"/>
      <c r="EN553" s="38"/>
      <c r="EO553" s="38"/>
      <c r="EP553" s="38"/>
      <c r="EQ553" s="38"/>
      <c r="ER553" s="38"/>
      <c r="ES553" s="38"/>
      <c r="ET553" s="38"/>
      <c r="EU553" s="38"/>
      <c r="EV553" s="38"/>
      <c r="EW553" s="38"/>
      <c r="EX553" s="38"/>
      <c r="EY553" s="38"/>
      <c r="EZ553" s="38"/>
    </row>
    <row r="554" spans="1:156" ht="20.100000000000001" customHeight="1" x14ac:dyDescent="0.25">
      <c r="A554" s="43"/>
      <c r="B554" s="54"/>
      <c r="C554" s="55"/>
      <c r="D554" s="43"/>
      <c r="E554" s="43"/>
      <c r="F554" s="43"/>
      <c r="G554" s="43"/>
      <c r="H554" s="43"/>
      <c r="I554" s="56"/>
      <c r="J554" s="38"/>
      <c r="L554" s="41"/>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c r="DX554" s="38"/>
      <c r="DY554" s="38"/>
      <c r="DZ554" s="38"/>
      <c r="EA554" s="38"/>
      <c r="EB554" s="38"/>
      <c r="EC554" s="38"/>
      <c r="ED554" s="38"/>
      <c r="EE554" s="38"/>
      <c r="EF554" s="38"/>
      <c r="EG554" s="38"/>
      <c r="EH554" s="38"/>
      <c r="EI554" s="38"/>
      <c r="EJ554" s="38"/>
      <c r="EK554" s="38"/>
      <c r="EL554" s="38"/>
      <c r="EM554" s="38"/>
      <c r="EN554" s="38"/>
      <c r="EO554" s="38"/>
      <c r="EP554" s="38"/>
      <c r="EQ554" s="38"/>
      <c r="ER554" s="38"/>
      <c r="ES554" s="38"/>
      <c r="ET554" s="38"/>
      <c r="EU554" s="38"/>
      <c r="EV554" s="38"/>
      <c r="EW554" s="38"/>
      <c r="EX554" s="38"/>
      <c r="EY554" s="38"/>
      <c r="EZ554" s="38"/>
    </row>
    <row r="555" spans="1:156" ht="20.100000000000001" customHeight="1" x14ac:dyDescent="0.25">
      <c r="A555" s="43"/>
      <c r="B555" s="54"/>
      <c r="C555" s="55"/>
      <c r="D555" s="43"/>
      <c r="E555" s="43"/>
      <c r="F555" s="43"/>
      <c r="G555" s="43"/>
      <c r="H555" s="43"/>
      <c r="I555" s="56"/>
      <c r="J555" s="38"/>
      <c r="L555" s="41"/>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c r="DX555" s="38"/>
      <c r="DY555" s="38"/>
      <c r="DZ555" s="38"/>
      <c r="EA555" s="38"/>
      <c r="EB555" s="38"/>
      <c r="EC555" s="38"/>
      <c r="ED555" s="38"/>
      <c r="EE555" s="38"/>
      <c r="EF555" s="38"/>
      <c r="EG555" s="38"/>
      <c r="EH555" s="38"/>
      <c r="EI555" s="38"/>
      <c r="EJ555" s="38"/>
      <c r="EK555" s="38"/>
      <c r="EL555" s="38"/>
      <c r="EM555" s="38"/>
      <c r="EN555" s="38"/>
      <c r="EO555" s="38"/>
      <c r="EP555" s="38"/>
      <c r="EQ555" s="38"/>
      <c r="ER555" s="38"/>
      <c r="ES555" s="38"/>
      <c r="ET555" s="38"/>
      <c r="EU555" s="38"/>
      <c r="EV555" s="38"/>
      <c r="EW555" s="38"/>
      <c r="EX555" s="38"/>
      <c r="EY555" s="38"/>
      <c r="EZ555" s="38"/>
    </row>
    <row r="556" spans="1:156" ht="20.100000000000001" customHeight="1" x14ac:dyDescent="0.25">
      <c r="A556" s="43"/>
      <c r="B556" s="54"/>
      <c r="C556" s="55"/>
      <c r="D556" s="43"/>
      <c r="E556" s="43"/>
      <c r="F556" s="43"/>
      <c r="G556" s="43"/>
      <c r="H556" s="43"/>
      <c r="I556" s="56"/>
      <c r="J556" s="38"/>
      <c r="L556" s="41"/>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c r="DX556" s="38"/>
      <c r="DY556" s="38"/>
      <c r="DZ556" s="38"/>
      <c r="EA556" s="38"/>
      <c r="EB556" s="38"/>
      <c r="EC556" s="38"/>
      <c r="ED556" s="38"/>
      <c r="EE556" s="38"/>
      <c r="EF556" s="38"/>
      <c r="EG556" s="38"/>
      <c r="EH556" s="38"/>
      <c r="EI556" s="38"/>
      <c r="EJ556" s="38"/>
      <c r="EK556" s="38"/>
      <c r="EL556" s="38"/>
      <c r="EM556" s="38"/>
      <c r="EN556" s="38"/>
      <c r="EO556" s="38"/>
      <c r="EP556" s="38"/>
      <c r="EQ556" s="38"/>
      <c r="ER556" s="38"/>
      <c r="ES556" s="38"/>
      <c r="ET556" s="38"/>
      <c r="EU556" s="38"/>
      <c r="EV556" s="38"/>
      <c r="EW556" s="38"/>
      <c r="EX556" s="38"/>
      <c r="EY556" s="38"/>
      <c r="EZ556" s="38"/>
    </row>
    <row r="557" spans="1:156" ht="20.100000000000001" customHeight="1" x14ac:dyDescent="0.25">
      <c r="A557" s="43"/>
      <c r="B557" s="54"/>
      <c r="C557" s="55"/>
      <c r="D557" s="43"/>
      <c r="E557" s="43"/>
      <c r="F557" s="43"/>
      <c r="G557" s="43"/>
      <c r="H557" s="43"/>
      <c r="I557" s="56"/>
      <c r="J557" s="38"/>
      <c r="L557" s="41"/>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c r="DG557" s="38"/>
      <c r="DH557" s="38"/>
      <c r="DI557" s="38"/>
      <c r="DJ557" s="38"/>
      <c r="DK557" s="38"/>
      <c r="DL557" s="38"/>
      <c r="DM557" s="38"/>
      <c r="DN557" s="38"/>
      <c r="DO557" s="38"/>
      <c r="DP557" s="38"/>
      <c r="DQ557" s="38"/>
      <c r="DR557" s="38"/>
      <c r="DS557" s="38"/>
      <c r="DT557" s="38"/>
      <c r="DU557" s="38"/>
      <c r="DV557" s="38"/>
      <c r="DW557" s="38"/>
      <c r="DX557" s="38"/>
      <c r="DY557" s="38"/>
      <c r="DZ557" s="38"/>
      <c r="EA557" s="38"/>
      <c r="EB557" s="38"/>
      <c r="EC557" s="38"/>
      <c r="ED557" s="38"/>
      <c r="EE557" s="38"/>
      <c r="EF557" s="38"/>
      <c r="EG557" s="38"/>
      <c r="EH557" s="38"/>
      <c r="EI557" s="38"/>
      <c r="EJ557" s="38"/>
      <c r="EK557" s="38"/>
      <c r="EL557" s="38"/>
      <c r="EM557" s="38"/>
      <c r="EN557" s="38"/>
      <c r="EO557" s="38"/>
      <c r="EP557" s="38"/>
      <c r="EQ557" s="38"/>
      <c r="ER557" s="38"/>
      <c r="ES557" s="38"/>
      <c r="ET557" s="38"/>
      <c r="EU557" s="38"/>
      <c r="EV557" s="38"/>
      <c r="EW557" s="38"/>
      <c r="EX557" s="38"/>
      <c r="EY557" s="38"/>
      <c r="EZ557" s="38"/>
    </row>
    <row r="558" spans="1:156" ht="20.100000000000001" customHeight="1" x14ac:dyDescent="0.25">
      <c r="A558" s="43"/>
      <c r="B558" s="54"/>
      <c r="C558" s="55"/>
      <c r="D558" s="43"/>
      <c r="E558" s="43"/>
      <c r="F558" s="43"/>
      <c r="G558" s="43"/>
      <c r="H558" s="43"/>
      <c r="I558" s="56"/>
      <c r="J558" s="38"/>
      <c r="L558" s="41"/>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c r="DX558" s="38"/>
      <c r="DY558" s="38"/>
      <c r="DZ558" s="38"/>
      <c r="EA558" s="38"/>
      <c r="EB558" s="38"/>
      <c r="EC558" s="38"/>
      <c r="ED558" s="38"/>
      <c r="EE558" s="38"/>
      <c r="EF558" s="38"/>
      <c r="EG558" s="38"/>
      <c r="EH558" s="38"/>
      <c r="EI558" s="38"/>
      <c r="EJ558" s="38"/>
      <c r="EK558" s="38"/>
      <c r="EL558" s="38"/>
      <c r="EM558" s="38"/>
      <c r="EN558" s="38"/>
      <c r="EO558" s="38"/>
      <c r="EP558" s="38"/>
      <c r="EQ558" s="38"/>
      <c r="ER558" s="38"/>
      <c r="ES558" s="38"/>
      <c r="ET558" s="38"/>
      <c r="EU558" s="38"/>
      <c r="EV558" s="38"/>
      <c r="EW558" s="38"/>
      <c r="EX558" s="38"/>
      <c r="EY558" s="38"/>
      <c r="EZ558" s="38"/>
    </row>
    <row r="559" spans="1:156" ht="20.100000000000001" customHeight="1" x14ac:dyDescent="0.25">
      <c r="A559" s="43"/>
      <c r="B559" s="54"/>
      <c r="C559" s="55"/>
      <c r="D559" s="43"/>
      <c r="E559" s="43"/>
      <c r="F559" s="43"/>
      <c r="G559" s="43"/>
      <c r="H559" s="43"/>
      <c r="I559" s="56"/>
      <c r="J559" s="38"/>
      <c r="L559" s="41"/>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c r="DX559" s="38"/>
      <c r="DY559" s="38"/>
      <c r="DZ559" s="38"/>
      <c r="EA559" s="38"/>
      <c r="EB559" s="38"/>
      <c r="EC559" s="38"/>
      <c r="ED559" s="38"/>
      <c r="EE559" s="38"/>
      <c r="EF559" s="38"/>
      <c r="EG559" s="38"/>
      <c r="EH559" s="38"/>
      <c r="EI559" s="38"/>
      <c r="EJ559" s="38"/>
      <c r="EK559" s="38"/>
      <c r="EL559" s="38"/>
      <c r="EM559" s="38"/>
      <c r="EN559" s="38"/>
      <c r="EO559" s="38"/>
      <c r="EP559" s="38"/>
      <c r="EQ559" s="38"/>
      <c r="ER559" s="38"/>
      <c r="ES559" s="38"/>
      <c r="ET559" s="38"/>
      <c r="EU559" s="38"/>
      <c r="EV559" s="38"/>
      <c r="EW559" s="38"/>
      <c r="EX559" s="38"/>
      <c r="EY559" s="38"/>
      <c r="EZ559" s="38"/>
    </row>
    <row r="560" spans="1:156" ht="20.100000000000001" customHeight="1" x14ac:dyDescent="0.25">
      <c r="A560" s="43"/>
      <c r="B560" s="54"/>
      <c r="C560" s="55"/>
      <c r="D560" s="43"/>
      <c r="E560" s="43"/>
      <c r="F560" s="43"/>
      <c r="G560" s="43"/>
      <c r="H560" s="43"/>
      <c r="I560" s="56"/>
      <c r="J560" s="38"/>
      <c r="L560" s="41"/>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c r="DG560" s="38"/>
      <c r="DH560" s="38"/>
      <c r="DI560" s="38"/>
      <c r="DJ560" s="38"/>
      <c r="DK560" s="38"/>
      <c r="DL560" s="38"/>
      <c r="DM560" s="38"/>
      <c r="DN560" s="38"/>
      <c r="DO560" s="38"/>
      <c r="DP560" s="38"/>
      <c r="DQ560" s="38"/>
      <c r="DR560" s="38"/>
      <c r="DS560" s="38"/>
      <c r="DT560" s="38"/>
      <c r="DU560" s="38"/>
      <c r="DV560" s="38"/>
      <c r="DW560" s="38"/>
      <c r="DX560" s="38"/>
      <c r="DY560" s="38"/>
      <c r="DZ560" s="38"/>
      <c r="EA560" s="38"/>
      <c r="EB560" s="38"/>
      <c r="EC560" s="38"/>
      <c r="ED560" s="38"/>
      <c r="EE560" s="38"/>
      <c r="EF560" s="38"/>
      <c r="EG560" s="38"/>
      <c r="EH560" s="38"/>
      <c r="EI560" s="38"/>
      <c r="EJ560" s="38"/>
      <c r="EK560" s="38"/>
      <c r="EL560" s="38"/>
      <c r="EM560" s="38"/>
      <c r="EN560" s="38"/>
      <c r="EO560" s="38"/>
      <c r="EP560" s="38"/>
      <c r="EQ560" s="38"/>
      <c r="ER560" s="38"/>
      <c r="ES560" s="38"/>
      <c r="ET560" s="38"/>
      <c r="EU560" s="38"/>
      <c r="EV560" s="38"/>
      <c r="EW560" s="38"/>
      <c r="EX560" s="38"/>
      <c r="EY560" s="38"/>
      <c r="EZ560" s="38"/>
    </row>
    <row r="561" spans="1:156" ht="20.100000000000001" customHeight="1" x14ac:dyDescent="0.25">
      <c r="A561" s="43"/>
      <c r="B561" s="54"/>
      <c r="C561" s="55"/>
      <c r="D561" s="43"/>
      <c r="E561" s="43"/>
      <c r="F561" s="43"/>
      <c r="G561" s="43"/>
      <c r="H561" s="43"/>
      <c r="I561" s="56"/>
      <c r="J561" s="38"/>
      <c r="L561" s="41"/>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c r="DG561" s="38"/>
      <c r="DH561" s="38"/>
      <c r="DI561" s="38"/>
      <c r="DJ561" s="38"/>
      <c r="DK561" s="38"/>
      <c r="DL561" s="38"/>
      <c r="DM561" s="38"/>
      <c r="DN561" s="38"/>
      <c r="DO561" s="38"/>
      <c r="DP561" s="38"/>
      <c r="DQ561" s="38"/>
      <c r="DR561" s="38"/>
      <c r="DS561" s="38"/>
      <c r="DT561" s="38"/>
      <c r="DU561" s="38"/>
      <c r="DV561" s="38"/>
      <c r="DW561" s="38"/>
      <c r="DX561" s="38"/>
      <c r="DY561" s="38"/>
      <c r="DZ561" s="38"/>
      <c r="EA561" s="38"/>
      <c r="EB561" s="38"/>
      <c r="EC561" s="38"/>
      <c r="ED561" s="38"/>
      <c r="EE561" s="38"/>
      <c r="EF561" s="38"/>
      <c r="EG561" s="38"/>
      <c r="EH561" s="38"/>
      <c r="EI561" s="38"/>
      <c r="EJ561" s="38"/>
      <c r="EK561" s="38"/>
      <c r="EL561" s="38"/>
      <c r="EM561" s="38"/>
      <c r="EN561" s="38"/>
      <c r="EO561" s="38"/>
      <c r="EP561" s="38"/>
      <c r="EQ561" s="38"/>
      <c r="ER561" s="38"/>
      <c r="ES561" s="38"/>
      <c r="ET561" s="38"/>
      <c r="EU561" s="38"/>
      <c r="EV561" s="38"/>
      <c r="EW561" s="38"/>
      <c r="EX561" s="38"/>
      <c r="EY561" s="38"/>
      <c r="EZ561" s="38"/>
    </row>
    <row r="562" spans="1:156" ht="20.100000000000001" customHeight="1" x14ac:dyDescent="0.25">
      <c r="A562" s="43"/>
      <c r="B562" s="54"/>
      <c r="C562" s="55"/>
      <c r="D562" s="43"/>
      <c r="E562" s="43"/>
      <c r="F562" s="43"/>
      <c r="G562" s="43"/>
      <c r="H562" s="43"/>
      <c r="I562" s="56"/>
      <c r="J562" s="38"/>
      <c r="L562" s="41"/>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c r="DG562" s="38"/>
      <c r="DH562" s="38"/>
      <c r="DI562" s="38"/>
      <c r="DJ562" s="38"/>
      <c r="DK562" s="38"/>
      <c r="DL562" s="38"/>
      <c r="DM562" s="38"/>
      <c r="DN562" s="38"/>
      <c r="DO562" s="38"/>
      <c r="DP562" s="38"/>
      <c r="DQ562" s="38"/>
      <c r="DR562" s="38"/>
      <c r="DS562" s="38"/>
      <c r="DT562" s="38"/>
      <c r="DU562" s="38"/>
      <c r="DV562" s="38"/>
      <c r="DW562" s="38"/>
      <c r="DX562" s="38"/>
      <c r="DY562" s="38"/>
      <c r="DZ562" s="38"/>
      <c r="EA562" s="38"/>
      <c r="EB562" s="38"/>
      <c r="EC562" s="38"/>
      <c r="ED562" s="38"/>
      <c r="EE562" s="38"/>
      <c r="EF562" s="38"/>
      <c r="EG562" s="38"/>
      <c r="EH562" s="38"/>
      <c r="EI562" s="38"/>
      <c r="EJ562" s="38"/>
      <c r="EK562" s="38"/>
      <c r="EL562" s="38"/>
      <c r="EM562" s="38"/>
      <c r="EN562" s="38"/>
      <c r="EO562" s="38"/>
      <c r="EP562" s="38"/>
      <c r="EQ562" s="38"/>
      <c r="ER562" s="38"/>
      <c r="ES562" s="38"/>
      <c r="ET562" s="38"/>
      <c r="EU562" s="38"/>
      <c r="EV562" s="38"/>
      <c r="EW562" s="38"/>
      <c r="EX562" s="38"/>
      <c r="EY562" s="38"/>
      <c r="EZ562" s="38"/>
    </row>
    <row r="563" spans="1:156" ht="20.100000000000001" customHeight="1" x14ac:dyDescent="0.25">
      <c r="A563" s="43"/>
      <c r="B563" s="54"/>
      <c r="C563" s="55"/>
      <c r="D563" s="43"/>
      <c r="E563" s="43"/>
      <c r="F563" s="43"/>
      <c r="G563" s="43"/>
      <c r="H563" s="43"/>
      <c r="I563" s="56"/>
      <c r="J563" s="38"/>
      <c r="L563" s="41"/>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c r="DG563" s="38"/>
      <c r="DH563" s="38"/>
      <c r="DI563" s="38"/>
      <c r="DJ563" s="38"/>
      <c r="DK563" s="38"/>
      <c r="DL563" s="38"/>
      <c r="DM563" s="38"/>
      <c r="DN563" s="38"/>
      <c r="DO563" s="38"/>
      <c r="DP563" s="38"/>
      <c r="DQ563" s="38"/>
      <c r="DR563" s="38"/>
      <c r="DS563" s="38"/>
      <c r="DT563" s="38"/>
      <c r="DU563" s="38"/>
      <c r="DV563" s="38"/>
      <c r="DW563" s="38"/>
      <c r="DX563" s="38"/>
      <c r="DY563" s="38"/>
      <c r="DZ563" s="38"/>
      <c r="EA563" s="38"/>
      <c r="EB563" s="38"/>
      <c r="EC563" s="38"/>
      <c r="ED563" s="38"/>
      <c r="EE563" s="38"/>
      <c r="EF563" s="38"/>
      <c r="EG563" s="38"/>
      <c r="EH563" s="38"/>
      <c r="EI563" s="38"/>
      <c r="EJ563" s="38"/>
      <c r="EK563" s="38"/>
      <c r="EL563" s="38"/>
      <c r="EM563" s="38"/>
      <c r="EN563" s="38"/>
      <c r="EO563" s="38"/>
      <c r="EP563" s="38"/>
      <c r="EQ563" s="38"/>
      <c r="ER563" s="38"/>
      <c r="ES563" s="38"/>
      <c r="ET563" s="38"/>
      <c r="EU563" s="38"/>
      <c r="EV563" s="38"/>
      <c r="EW563" s="38"/>
      <c r="EX563" s="38"/>
      <c r="EY563" s="38"/>
      <c r="EZ563" s="38"/>
    </row>
    <row r="564" spans="1:156" ht="20.100000000000001" customHeight="1" x14ac:dyDescent="0.25">
      <c r="A564" s="43"/>
      <c r="B564" s="54"/>
      <c r="C564" s="55"/>
      <c r="D564" s="43"/>
      <c r="E564" s="43"/>
      <c r="F564" s="43"/>
      <c r="G564" s="43"/>
      <c r="H564" s="43"/>
      <c r="I564" s="56"/>
      <c r="J564" s="38"/>
      <c r="L564" s="41"/>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c r="DG564" s="38"/>
      <c r="DH564" s="38"/>
      <c r="DI564" s="38"/>
      <c r="DJ564" s="38"/>
      <c r="DK564" s="38"/>
      <c r="DL564" s="38"/>
      <c r="DM564" s="38"/>
      <c r="DN564" s="38"/>
      <c r="DO564" s="38"/>
      <c r="DP564" s="38"/>
      <c r="DQ564" s="38"/>
      <c r="DR564" s="38"/>
      <c r="DS564" s="38"/>
      <c r="DT564" s="38"/>
      <c r="DU564" s="38"/>
      <c r="DV564" s="38"/>
      <c r="DW564" s="38"/>
      <c r="DX564" s="38"/>
      <c r="DY564" s="38"/>
      <c r="DZ564" s="38"/>
      <c r="EA564" s="38"/>
      <c r="EB564" s="38"/>
      <c r="EC564" s="38"/>
      <c r="ED564" s="38"/>
      <c r="EE564" s="38"/>
      <c r="EF564" s="38"/>
      <c r="EG564" s="38"/>
      <c r="EH564" s="38"/>
      <c r="EI564" s="38"/>
      <c r="EJ564" s="38"/>
      <c r="EK564" s="38"/>
      <c r="EL564" s="38"/>
      <c r="EM564" s="38"/>
      <c r="EN564" s="38"/>
      <c r="EO564" s="38"/>
      <c r="EP564" s="38"/>
      <c r="EQ564" s="38"/>
      <c r="ER564" s="38"/>
      <c r="ES564" s="38"/>
      <c r="ET564" s="38"/>
      <c r="EU564" s="38"/>
      <c r="EV564" s="38"/>
      <c r="EW564" s="38"/>
      <c r="EX564" s="38"/>
      <c r="EY564" s="38"/>
      <c r="EZ564" s="38"/>
    </row>
    <row r="565" spans="1:156" ht="20.100000000000001" customHeight="1" x14ac:dyDescent="0.25">
      <c r="A565" s="43"/>
      <c r="B565" s="54"/>
      <c r="C565" s="55"/>
      <c r="D565" s="43"/>
      <c r="E565" s="43"/>
      <c r="F565" s="43"/>
      <c r="G565" s="43"/>
      <c r="H565" s="43"/>
      <c r="I565" s="56"/>
      <c r="J565" s="38"/>
      <c r="L565" s="41"/>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c r="DG565" s="38"/>
      <c r="DH565" s="38"/>
      <c r="DI565" s="38"/>
      <c r="DJ565" s="38"/>
      <c r="DK565" s="38"/>
      <c r="DL565" s="38"/>
      <c r="DM565" s="38"/>
      <c r="DN565" s="38"/>
      <c r="DO565" s="38"/>
      <c r="DP565" s="38"/>
      <c r="DQ565" s="38"/>
      <c r="DR565" s="38"/>
      <c r="DS565" s="38"/>
      <c r="DT565" s="38"/>
      <c r="DU565" s="38"/>
      <c r="DV565" s="38"/>
      <c r="DW565" s="38"/>
      <c r="DX565" s="38"/>
      <c r="DY565" s="38"/>
      <c r="DZ565" s="38"/>
      <c r="EA565" s="38"/>
      <c r="EB565" s="38"/>
      <c r="EC565" s="38"/>
      <c r="ED565" s="38"/>
      <c r="EE565" s="38"/>
      <c r="EF565" s="38"/>
      <c r="EG565" s="38"/>
      <c r="EH565" s="38"/>
      <c r="EI565" s="38"/>
      <c r="EJ565" s="38"/>
      <c r="EK565" s="38"/>
      <c r="EL565" s="38"/>
      <c r="EM565" s="38"/>
      <c r="EN565" s="38"/>
      <c r="EO565" s="38"/>
      <c r="EP565" s="38"/>
      <c r="EQ565" s="38"/>
      <c r="ER565" s="38"/>
      <c r="ES565" s="38"/>
      <c r="ET565" s="38"/>
      <c r="EU565" s="38"/>
      <c r="EV565" s="38"/>
      <c r="EW565" s="38"/>
      <c r="EX565" s="38"/>
      <c r="EY565" s="38"/>
      <c r="EZ565" s="38"/>
    </row>
    <row r="566" spans="1:156" ht="20.100000000000001" customHeight="1" x14ac:dyDescent="0.25">
      <c r="A566" s="43"/>
      <c r="B566" s="54"/>
      <c r="C566" s="55"/>
      <c r="D566" s="43"/>
      <c r="E566" s="43"/>
      <c r="F566" s="43"/>
      <c r="G566" s="43"/>
      <c r="H566" s="43"/>
      <c r="I566" s="56"/>
      <c r="J566" s="38"/>
      <c r="L566" s="41"/>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c r="DG566" s="38"/>
      <c r="DH566" s="38"/>
      <c r="DI566" s="38"/>
      <c r="DJ566" s="38"/>
      <c r="DK566" s="38"/>
      <c r="DL566" s="38"/>
      <c r="DM566" s="38"/>
      <c r="DN566" s="38"/>
      <c r="DO566" s="38"/>
      <c r="DP566" s="38"/>
      <c r="DQ566" s="38"/>
      <c r="DR566" s="38"/>
      <c r="DS566" s="38"/>
      <c r="DT566" s="38"/>
      <c r="DU566" s="38"/>
      <c r="DV566" s="38"/>
      <c r="DW566" s="38"/>
      <c r="DX566" s="38"/>
      <c r="DY566" s="38"/>
      <c r="DZ566" s="38"/>
      <c r="EA566" s="38"/>
      <c r="EB566" s="38"/>
      <c r="EC566" s="38"/>
      <c r="ED566" s="38"/>
      <c r="EE566" s="38"/>
      <c r="EF566" s="38"/>
      <c r="EG566" s="38"/>
      <c r="EH566" s="38"/>
      <c r="EI566" s="38"/>
      <c r="EJ566" s="38"/>
      <c r="EK566" s="38"/>
      <c r="EL566" s="38"/>
      <c r="EM566" s="38"/>
      <c r="EN566" s="38"/>
      <c r="EO566" s="38"/>
      <c r="EP566" s="38"/>
      <c r="EQ566" s="38"/>
      <c r="ER566" s="38"/>
      <c r="ES566" s="38"/>
      <c r="ET566" s="38"/>
      <c r="EU566" s="38"/>
      <c r="EV566" s="38"/>
      <c r="EW566" s="38"/>
      <c r="EX566" s="38"/>
      <c r="EY566" s="38"/>
      <c r="EZ566" s="38"/>
    </row>
    <row r="567" spans="1:156" ht="20.100000000000001" customHeight="1" x14ac:dyDescent="0.25">
      <c r="A567" s="43"/>
      <c r="B567" s="54"/>
      <c r="C567" s="55"/>
      <c r="D567" s="43"/>
      <c r="E567" s="43"/>
      <c r="F567" s="43"/>
      <c r="G567" s="43"/>
      <c r="H567" s="43"/>
      <c r="I567" s="56"/>
      <c r="J567" s="38"/>
      <c r="L567" s="41"/>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c r="DG567" s="38"/>
      <c r="DH567" s="38"/>
      <c r="DI567" s="38"/>
      <c r="DJ567" s="38"/>
      <c r="DK567" s="38"/>
      <c r="DL567" s="38"/>
      <c r="DM567" s="38"/>
      <c r="DN567" s="38"/>
      <c r="DO567" s="38"/>
      <c r="DP567" s="38"/>
      <c r="DQ567" s="38"/>
      <c r="DR567" s="38"/>
      <c r="DS567" s="38"/>
      <c r="DT567" s="38"/>
      <c r="DU567" s="38"/>
      <c r="DV567" s="38"/>
      <c r="DW567" s="38"/>
      <c r="DX567" s="38"/>
      <c r="DY567" s="38"/>
      <c r="DZ567" s="38"/>
      <c r="EA567" s="38"/>
      <c r="EB567" s="38"/>
      <c r="EC567" s="38"/>
      <c r="ED567" s="38"/>
      <c r="EE567" s="38"/>
      <c r="EF567" s="38"/>
      <c r="EG567" s="38"/>
      <c r="EH567" s="38"/>
      <c r="EI567" s="38"/>
      <c r="EJ567" s="38"/>
      <c r="EK567" s="38"/>
      <c r="EL567" s="38"/>
      <c r="EM567" s="38"/>
      <c r="EN567" s="38"/>
      <c r="EO567" s="38"/>
      <c r="EP567" s="38"/>
      <c r="EQ567" s="38"/>
      <c r="ER567" s="38"/>
      <c r="ES567" s="38"/>
      <c r="ET567" s="38"/>
      <c r="EU567" s="38"/>
      <c r="EV567" s="38"/>
      <c r="EW567" s="38"/>
      <c r="EX567" s="38"/>
      <c r="EY567" s="38"/>
      <c r="EZ567" s="38"/>
    </row>
    <row r="568" spans="1:156" ht="20.100000000000001" customHeight="1" x14ac:dyDescent="0.25">
      <c r="A568" s="43"/>
      <c r="B568" s="54"/>
      <c r="C568" s="55"/>
      <c r="D568" s="43"/>
      <c r="E568" s="43"/>
      <c r="F568" s="43"/>
      <c r="G568" s="43"/>
      <c r="H568" s="43"/>
      <c r="I568" s="56"/>
      <c r="J568" s="38"/>
      <c r="L568" s="41"/>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c r="DX568" s="38"/>
      <c r="DY568" s="38"/>
      <c r="DZ568" s="38"/>
      <c r="EA568" s="38"/>
      <c r="EB568" s="38"/>
      <c r="EC568" s="38"/>
      <c r="ED568" s="38"/>
      <c r="EE568" s="38"/>
      <c r="EF568" s="38"/>
      <c r="EG568" s="38"/>
      <c r="EH568" s="38"/>
      <c r="EI568" s="38"/>
      <c r="EJ568" s="38"/>
      <c r="EK568" s="38"/>
      <c r="EL568" s="38"/>
      <c r="EM568" s="38"/>
      <c r="EN568" s="38"/>
      <c r="EO568" s="38"/>
      <c r="EP568" s="38"/>
      <c r="EQ568" s="38"/>
      <c r="ER568" s="38"/>
      <c r="ES568" s="38"/>
      <c r="ET568" s="38"/>
      <c r="EU568" s="38"/>
      <c r="EV568" s="38"/>
      <c r="EW568" s="38"/>
      <c r="EX568" s="38"/>
      <c r="EY568" s="38"/>
      <c r="EZ568" s="38"/>
    </row>
    <row r="569" spans="1:156" ht="20.100000000000001" customHeight="1" x14ac:dyDescent="0.25">
      <c r="A569" s="43"/>
      <c r="B569" s="54"/>
      <c r="C569" s="55"/>
      <c r="D569" s="43"/>
      <c r="E569" s="43"/>
      <c r="F569" s="43"/>
      <c r="G569" s="43"/>
      <c r="H569" s="43"/>
      <c r="I569" s="56"/>
      <c r="J569" s="38"/>
      <c r="L569" s="41"/>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c r="CY569" s="38"/>
      <c r="CZ569" s="38"/>
      <c r="DA569" s="38"/>
      <c r="DB569" s="38"/>
      <c r="DC569" s="38"/>
      <c r="DD569" s="38"/>
      <c r="DE569" s="38"/>
      <c r="DF569" s="38"/>
      <c r="DG569" s="38"/>
      <c r="DH569" s="38"/>
      <c r="DI569" s="38"/>
      <c r="DJ569" s="38"/>
      <c r="DK569" s="38"/>
      <c r="DL569" s="38"/>
      <c r="DM569" s="38"/>
      <c r="DN569" s="38"/>
      <c r="DO569" s="38"/>
      <c r="DP569" s="38"/>
      <c r="DQ569" s="38"/>
      <c r="DR569" s="38"/>
      <c r="DS569" s="38"/>
      <c r="DT569" s="38"/>
      <c r="DU569" s="38"/>
      <c r="DV569" s="38"/>
      <c r="DW569" s="38"/>
      <c r="DX569" s="38"/>
      <c r="DY569" s="38"/>
      <c r="DZ569" s="38"/>
      <c r="EA569" s="38"/>
      <c r="EB569" s="38"/>
      <c r="EC569" s="38"/>
      <c r="ED569" s="38"/>
      <c r="EE569" s="38"/>
      <c r="EF569" s="38"/>
      <c r="EG569" s="38"/>
      <c r="EH569" s="38"/>
      <c r="EI569" s="38"/>
      <c r="EJ569" s="38"/>
      <c r="EK569" s="38"/>
      <c r="EL569" s="38"/>
      <c r="EM569" s="38"/>
      <c r="EN569" s="38"/>
      <c r="EO569" s="38"/>
      <c r="EP569" s="38"/>
      <c r="EQ569" s="38"/>
      <c r="ER569" s="38"/>
      <c r="ES569" s="38"/>
      <c r="ET569" s="38"/>
      <c r="EU569" s="38"/>
      <c r="EV569" s="38"/>
      <c r="EW569" s="38"/>
      <c r="EX569" s="38"/>
      <c r="EY569" s="38"/>
      <c r="EZ569" s="38"/>
    </row>
    <row r="570" spans="1:156" ht="20.100000000000001" customHeight="1" x14ac:dyDescent="0.25">
      <c r="A570" s="43"/>
      <c r="B570" s="54"/>
      <c r="C570" s="55"/>
      <c r="D570" s="43"/>
      <c r="E570" s="43"/>
      <c r="F570" s="43"/>
      <c r="G570" s="43"/>
      <c r="H570" s="43"/>
      <c r="I570" s="56"/>
      <c r="J570" s="38"/>
      <c r="L570" s="41"/>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c r="CY570" s="38"/>
      <c r="CZ570" s="38"/>
      <c r="DA570" s="38"/>
      <c r="DB570" s="38"/>
      <c r="DC570" s="38"/>
      <c r="DD570" s="38"/>
      <c r="DE570" s="38"/>
      <c r="DF570" s="38"/>
      <c r="DG570" s="38"/>
      <c r="DH570" s="38"/>
      <c r="DI570" s="38"/>
      <c r="DJ570" s="38"/>
      <c r="DK570" s="38"/>
      <c r="DL570" s="38"/>
      <c r="DM570" s="38"/>
      <c r="DN570" s="38"/>
      <c r="DO570" s="38"/>
      <c r="DP570" s="38"/>
      <c r="DQ570" s="38"/>
      <c r="DR570" s="38"/>
      <c r="DS570" s="38"/>
      <c r="DT570" s="38"/>
      <c r="DU570" s="38"/>
      <c r="DV570" s="38"/>
      <c r="DW570" s="38"/>
      <c r="DX570" s="38"/>
      <c r="DY570" s="38"/>
      <c r="DZ570" s="38"/>
      <c r="EA570" s="38"/>
      <c r="EB570" s="38"/>
      <c r="EC570" s="38"/>
      <c r="ED570" s="38"/>
      <c r="EE570" s="38"/>
      <c r="EF570" s="38"/>
      <c r="EG570" s="38"/>
      <c r="EH570" s="38"/>
      <c r="EI570" s="38"/>
      <c r="EJ570" s="38"/>
      <c r="EK570" s="38"/>
      <c r="EL570" s="38"/>
      <c r="EM570" s="38"/>
      <c r="EN570" s="38"/>
      <c r="EO570" s="38"/>
      <c r="EP570" s="38"/>
      <c r="EQ570" s="38"/>
      <c r="ER570" s="38"/>
      <c r="ES570" s="38"/>
      <c r="ET570" s="38"/>
      <c r="EU570" s="38"/>
      <c r="EV570" s="38"/>
      <c r="EW570" s="38"/>
      <c r="EX570" s="38"/>
      <c r="EY570" s="38"/>
      <c r="EZ570" s="38"/>
    </row>
    <row r="571" spans="1:156" ht="20.100000000000001" customHeight="1" x14ac:dyDescent="0.25">
      <c r="A571" s="43"/>
      <c r="B571" s="54"/>
      <c r="C571" s="55"/>
      <c r="D571" s="43"/>
      <c r="E571" s="43"/>
      <c r="F571" s="43"/>
      <c r="G571" s="43"/>
      <c r="H571" s="43"/>
      <c r="I571" s="56"/>
      <c r="J571" s="38"/>
      <c r="L571" s="41"/>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c r="CY571" s="38"/>
      <c r="CZ571" s="38"/>
      <c r="DA571" s="38"/>
      <c r="DB571" s="38"/>
      <c r="DC571" s="38"/>
      <c r="DD571" s="38"/>
      <c r="DE571" s="38"/>
      <c r="DF571" s="38"/>
      <c r="DG571" s="38"/>
      <c r="DH571" s="38"/>
      <c r="DI571" s="38"/>
      <c r="DJ571" s="38"/>
      <c r="DK571" s="38"/>
      <c r="DL571" s="38"/>
      <c r="DM571" s="38"/>
      <c r="DN571" s="38"/>
      <c r="DO571" s="38"/>
      <c r="DP571" s="38"/>
      <c r="DQ571" s="38"/>
      <c r="DR571" s="38"/>
      <c r="DS571" s="38"/>
      <c r="DT571" s="38"/>
      <c r="DU571" s="38"/>
      <c r="DV571" s="38"/>
      <c r="DW571" s="38"/>
      <c r="DX571" s="38"/>
      <c r="DY571" s="38"/>
      <c r="DZ571" s="38"/>
      <c r="EA571" s="38"/>
      <c r="EB571" s="38"/>
      <c r="EC571" s="38"/>
      <c r="ED571" s="38"/>
      <c r="EE571" s="38"/>
      <c r="EF571" s="38"/>
      <c r="EG571" s="38"/>
      <c r="EH571" s="38"/>
      <c r="EI571" s="38"/>
      <c r="EJ571" s="38"/>
      <c r="EK571" s="38"/>
      <c r="EL571" s="38"/>
      <c r="EM571" s="38"/>
      <c r="EN571" s="38"/>
      <c r="EO571" s="38"/>
      <c r="EP571" s="38"/>
      <c r="EQ571" s="38"/>
      <c r="ER571" s="38"/>
      <c r="ES571" s="38"/>
      <c r="ET571" s="38"/>
      <c r="EU571" s="38"/>
      <c r="EV571" s="38"/>
      <c r="EW571" s="38"/>
      <c r="EX571" s="38"/>
      <c r="EY571" s="38"/>
      <c r="EZ571" s="38"/>
    </row>
    <row r="572" spans="1:156" ht="20.100000000000001" customHeight="1" x14ac:dyDescent="0.25">
      <c r="A572" s="43"/>
      <c r="B572" s="54"/>
      <c r="C572" s="55"/>
      <c r="D572" s="43"/>
      <c r="E572" s="43"/>
      <c r="F572" s="43"/>
      <c r="G572" s="43"/>
      <c r="H572" s="43"/>
      <c r="I572" s="56"/>
      <c r="J572" s="38"/>
      <c r="L572" s="41"/>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c r="CY572" s="38"/>
      <c r="CZ572" s="38"/>
      <c r="DA572" s="38"/>
      <c r="DB572" s="38"/>
      <c r="DC572" s="38"/>
      <c r="DD572" s="38"/>
      <c r="DE572" s="38"/>
      <c r="DF572" s="38"/>
      <c r="DG572" s="38"/>
      <c r="DH572" s="38"/>
      <c r="DI572" s="38"/>
      <c r="DJ572" s="38"/>
      <c r="DK572" s="38"/>
      <c r="DL572" s="38"/>
      <c r="DM572" s="38"/>
      <c r="DN572" s="38"/>
      <c r="DO572" s="38"/>
      <c r="DP572" s="38"/>
      <c r="DQ572" s="38"/>
      <c r="DR572" s="38"/>
      <c r="DS572" s="38"/>
      <c r="DT572" s="38"/>
      <c r="DU572" s="38"/>
      <c r="DV572" s="38"/>
      <c r="DW572" s="38"/>
      <c r="DX572" s="38"/>
      <c r="DY572" s="38"/>
      <c r="DZ572" s="38"/>
      <c r="EA572" s="38"/>
      <c r="EB572" s="38"/>
      <c r="EC572" s="38"/>
      <c r="ED572" s="38"/>
      <c r="EE572" s="38"/>
      <c r="EF572" s="38"/>
      <c r="EG572" s="38"/>
      <c r="EH572" s="38"/>
      <c r="EI572" s="38"/>
      <c r="EJ572" s="38"/>
      <c r="EK572" s="38"/>
      <c r="EL572" s="38"/>
      <c r="EM572" s="38"/>
      <c r="EN572" s="38"/>
      <c r="EO572" s="38"/>
      <c r="EP572" s="38"/>
      <c r="EQ572" s="38"/>
      <c r="ER572" s="38"/>
      <c r="ES572" s="38"/>
      <c r="ET572" s="38"/>
      <c r="EU572" s="38"/>
      <c r="EV572" s="38"/>
      <c r="EW572" s="38"/>
      <c r="EX572" s="38"/>
      <c r="EY572" s="38"/>
      <c r="EZ572" s="38"/>
    </row>
    <row r="573" spans="1:156" ht="20.100000000000001" customHeight="1" x14ac:dyDescent="0.25">
      <c r="A573" s="43"/>
      <c r="B573" s="54"/>
      <c r="C573" s="55"/>
      <c r="D573" s="43"/>
      <c r="E573" s="43"/>
      <c r="F573" s="43"/>
      <c r="G573" s="43"/>
      <c r="H573" s="43"/>
      <c r="I573" s="56"/>
      <c r="J573" s="38"/>
      <c r="L573" s="41"/>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c r="CY573" s="38"/>
      <c r="CZ573" s="38"/>
      <c r="DA573" s="38"/>
      <c r="DB573" s="38"/>
      <c r="DC573" s="38"/>
      <c r="DD573" s="38"/>
      <c r="DE573" s="38"/>
      <c r="DF573" s="38"/>
      <c r="DG573" s="38"/>
      <c r="DH573" s="38"/>
      <c r="DI573" s="38"/>
      <c r="DJ573" s="38"/>
      <c r="DK573" s="38"/>
      <c r="DL573" s="38"/>
      <c r="DM573" s="38"/>
      <c r="DN573" s="38"/>
      <c r="DO573" s="38"/>
      <c r="DP573" s="38"/>
      <c r="DQ573" s="38"/>
      <c r="DR573" s="38"/>
      <c r="DS573" s="38"/>
      <c r="DT573" s="38"/>
      <c r="DU573" s="38"/>
      <c r="DV573" s="38"/>
      <c r="DW573" s="38"/>
      <c r="DX573" s="38"/>
      <c r="DY573" s="38"/>
      <c r="DZ573" s="38"/>
      <c r="EA573" s="38"/>
      <c r="EB573" s="38"/>
      <c r="EC573" s="38"/>
      <c r="ED573" s="38"/>
      <c r="EE573" s="38"/>
      <c r="EF573" s="38"/>
      <c r="EG573" s="38"/>
      <c r="EH573" s="38"/>
      <c r="EI573" s="38"/>
      <c r="EJ573" s="38"/>
      <c r="EK573" s="38"/>
      <c r="EL573" s="38"/>
      <c r="EM573" s="38"/>
      <c r="EN573" s="38"/>
      <c r="EO573" s="38"/>
      <c r="EP573" s="38"/>
      <c r="EQ573" s="38"/>
      <c r="ER573" s="38"/>
      <c r="ES573" s="38"/>
      <c r="ET573" s="38"/>
      <c r="EU573" s="38"/>
      <c r="EV573" s="38"/>
      <c r="EW573" s="38"/>
      <c r="EX573" s="38"/>
      <c r="EY573" s="38"/>
      <c r="EZ573" s="38"/>
    </row>
    <row r="574" spans="1:156" ht="20.100000000000001" customHeight="1" x14ac:dyDescent="0.25">
      <c r="A574" s="43"/>
      <c r="B574" s="54"/>
      <c r="C574" s="55"/>
      <c r="D574" s="43"/>
      <c r="E574" s="43"/>
      <c r="F574" s="43"/>
      <c r="G574" s="43"/>
      <c r="H574" s="43"/>
      <c r="I574" s="56"/>
      <c r="J574" s="38"/>
      <c r="L574" s="41"/>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c r="CY574" s="38"/>
      <c r="CZ574" s="38"/>
      <c r="DA574" s="38"/>
      <c r="DB574" s="38"/>
      <c r="DC574" s="38"/>
      <c r="DD574" s="38"/>
      <c r="DE574" s="38"/>
      <c r="DF574" s="38"/>
      <c r="DG574" s="38"/>
      <c r="DH574" s="38"/>
      <c r="DI574" s="38"/>
      <c r="DJ574" s="38"/>
      <c r="DK574" s="38"/>
      <c r="DL574" s="38"/>
      <c r="DM574" s="38"/>
      <c r="DN574" s="38"/>
      <c r="DO574" s="38"/>
      <c r="DP574" s="38"/>
      <c r="DQ574" s="38"/>
      <c r="DR574" s="38"/>
      <c r="DS574" s="38"/>
      <c r="DT574" s="38"/>
      <c r="DU574" s="38"/>
      <c r="DV574" s="38"/>
      <c r="DW574" s="38"/>
      <c r="DX574" s="38"/>
      <c r="DY574" s="38"/>
      <c r="DZ574" s="38"/>
      <c r="EA574" s="38"/>
      <c r="EB574" s="38"/>
      <c r="EC574" s="38"/>
      <c r="ED574" s="38"/>
      <c r="EE574" s="38"/>
      <c r="EF574" s="38"/>
      <c r="EG574" s="38"/>
      <c r="EH574" s="38"/>
      <c r="EI574" s="38"/>
      <c r="EJ574" s="38"/>
      <c r="EK574" s="38"/>
      <c r="EL574" s="38"/>
      <c r="EM574" s="38"/>
      <c r="EN574" s="38"/>
      <c r="EO574" s="38"/>
      <c r="EP574" s="38"/>
      <c r="EQ574" s="38"/>
      <c r="ER574" s="38"/>
      <c r="ES574" s="38"/>
      <c r="ET574" s="38"/>
      <c r="EU574" s="38"/>
      <c r="EV574" s="38"/>
      <c r="EW574" s="38"/>
      <c r="EX574" s="38"/>
      <c r="EY574" s="38"/>
      <c r="EZ574" s="38"/>
    </row>
    <row r="575" spans="1:156" ht="20.100000000000001" customHeight="1" x14ac:dyDescent="0.25">
      <c r="A575" s="43"/>
      <c r="B575" s="54"/>
      <c r="C575" s="55"/>
      <c r="D575" s="43"/>
      <c r="E575" s="43"/>
      <c r="F575" s="43"/>
      <c r="G575" s="43"/>
      <c r="H575" s="43"/>
      <c r="I575" s="56"/>
      <c r="J575" s="38"/>
      <c r="L575" s="41"/>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c r="CY575" s="38"/>
      <c r="CZ575" s="38"/>
      <c r="DA575" s="38"/>
      <c r="DB575" s="38"/>
      <c r="DC575" s="38"/>
      <c r="DD575" s="38"/>
      <c r="DE575" s="38"/>
      <c r="DF575" s="38"/>
      <c r="DG575" s="38"/>
      <c r="DH575" s="38"/>
      <c r="DI575" s="38"/>
      <c r="DJ575" s="38"/>
      <c r="DK575" s="38"/>
      <c r="DL575" s="38"/>
      <c r="DM575" s="38"/>
      <c r="DN575" s="38"/>
      <c r="DO575" s="38"/>
      <c r="DP575" s="38"/>
      <c r="DQ575" s="38"/>
      <c r="DR575" s="38"/>
      <c r="DS575" s="38"/>
      <c r="DT575" s="38"/>
      <c r="DU575" s="38"/>
      <c r="DV575" s="38"/>
      <c r="DW575" s="38"/>
      <c r="DX575" s="38"/>
      <c r="DY575" s="38"/>
      <c r="DZ575" s="38"/>
      <c r="EA575" s="38"/>
      <c r="EB575" s="38"/>
      <c r="EC575" s="38"/>
      <c r="ED575" s="38"/>
      <c r="EE575" s="38"/>
      <c r="EF575" s="38"/>
      <c r="EG575" s="38"/>
      <c r="EH575" s="38"/>
      <c r="EI575" s="38"/>
      <c r="EJ575" s="38"/>
      <c r="EK575" s="38"/>
      <c r="EL575" s="38"/>
      <c r="EM575" s="38"/>
      <c r="EN575" s="38"/>
      <c r="EO575" s="38"/>
      <c r="EP575" s="38"/>
      <c r="EQ575" s="38"/>
      <c r="ER575" s="38"/>
      <c r="ES575" s="38"/>
      <c r="ET575" s="38"/>
      <c r="EU575" s="38"/>
      <c r="EV575" s="38"/>
      <c r="EW575" s="38"/>
      <c r="EX575" s="38"/>
      <c r="EY575" s="38"/>
      <c r="EZ575" s="38"/>
    </row>
    <row r="576" spans="1:156" ht="20.100000000000001" customHeight="1" x14ac:dyDescent="0.25">
      <c r="A576" s="43"/>
      <c r="B576" s="54"/>
      <c r="C576" s="55"/>
      <c r="D576" s="43"/>
      <c r="E576" s="43"/>
      <c r="F576" s="43"/>
      <c r="G576" s="43"/>
      <c r="H576" s="43"/>
      <c r="I576" s="56"/>
      <c r="J576" s="38"/>
      <c r="L576" s="41"/>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c r="CY576" s="38"/>
      <c r="CZ576" s="38"/>
      <c r="DA576" s="38"/>
      <c r="DB576" s="38"/>
      <c r="DC576" s="38"/>
      <c r="DD576" s="38"/>
      <c r="DE576" s="38"/>
      <c r="DF576" s="38"/>
      <c r="DG576" s="38"/>
      <c r="DH576" s="38"/>
      <c r="DI576" s="38"/>
      <c r="DJ576" s="38"/>
      <c r="DK576" s="38"/>
      <c r="DL576" s="38"/>
      <c r="DM576" s="38"/>
      <c r="DN576" s="38"/>
      <c r="DO576" s="38"/>
      <c r="DP576" s="38"/>
      <c r="DQ576" s="38"/>
      <c r="DR576" s="38"/>
      <c r="DS576" s="38"/>
      <c r="DT576" s="38"/>
      <c r="DU576" s="38"/>
      <c r="DV576" s="38"/>
      <c r="DW576" s="38"/>
      <c r="DX576" s="38"/>
      <c r="DY576" s="38"/>
      <c r="DZ576" s="38"/>
      <c r="EA576" s="38"/>
      <c r="EB576" s="38"/>
      <c r="EC576" s="38"/>
      <c r="ED576" s="38"/>
      <c r="EE576" s="38"/>
      <c r="EF576" s="38"/>
      <c r="EG576" s="38"/>
      <c r="EH576" s="38"/>
      <c r="EI576" s="38"/>
      <c r="EJ576" s="38"/>
      <c r="EK576" s="38"/>
      <c r="EL576" s="38"/>
      <c r="EM576" s="38"/>
      <c r="EN576" s="38"/>
      <c r="EO576" s="38"/>
      <c r="EP576" s="38"/>
      <c r="EQ576" s="38"/>
      <c r="ER576" s="38"/>
      <c r="ES576" s="38"/>
      <c r="ET576" s="38"/>
      <c r="EU576" s="38"/>
      <c r="EV576" s="38"/>
      <c r="EW576" s="38"/>
      <c r="EX576" s="38"/>
      <c r="EY576" s="38"/>
      <c r="EZ576" s="38"/>
    </row>
    <row r="577" spans="1:156" ht="20.100000000000001" customHeight="1" x14ac:dyDescent="0.25">
      <c r="A577" s="43"/>
      <c r="B577" s="54"/>
      <c r="C577" s="55"/>
      <c r="D577" s="43"/>
      <c r="E577" s="43"/>
      <c r="F577" s="43"/>
      <c r="G577" s="43"/>
      <c r="H577" s="43"/>
      <c r="I577" s="56"/>
      <c r="J577" s="38"/>
      <c r="L577" s="41"/>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c r="CY577" s="38"/>
      <c r="CZ577" s="38"/>
      <c r="DA577" s="38"/>
      <c r="DB577" s="38"/>
      <c r="DC577" s="38"/>
      <c r="DD577" s="38"/>
      <c r="DE577" s="38"/>
      <c r="DF577" s="38"/>
      <c r="DG577" s="38"/>
      <c r="DH577" s="38"/>
      <c r="DI577" s="38"/>
      <c r="DJ577" s="38"/>
      <c r="DK577" s="38"/>
      <c r="DL577" s="38"/>
      <c r="DM577" s="38"/>
      <c r="DN577" s="38"/>
      <c r="DO577" s="38"/>
      <c r="DP577" s="38"/>
      <c r="DQ577" s="38"/>
      <c r="DR577" s="38"/>
      <c r="DS577" s="38"/>
      <c r="DT577" s="38"/>
      <c r="DU577" s="38"/>
      <c r="DV577" s="38"/>
      <c r="DW577" s="38"/>
      <c r="DX577" s="38"/>
      <c r="DY577" s="38"/>
      <c r="DZ577" s="38"/>
      <c r="EA577" s="38"/>
      <c r="EB577" s="38"/>
      <c r="EC577" s="38"/>
      <c r="ED577" s="38"/>
      <c r="EE577" s="38"/>
      <c r="EF577" s="38"/>
      <c r="EG577" s="38"/>
      <c r="EH577" s="38"/>
      <c r="EI577" s="38"/>
      <c r="EJ577" s="38"/>
      <c r="EK577" s="38"/>
      <c r="EL577" s="38"/>
      <c r="EM577" s="38"/>
      <c r="EN577" s="38"/>
      <c r="EO577" s="38"/>
      <c r="EP577" s="38"/>
      <c r="EQ577" s="38"/>
      <c r="ER577" s="38"/>
      <c r="ES577" s="38"/>
      <c r="ET577" s="38"/>
      <c r="EU577" s="38"/>
      <c r="EV577" s="38"/>
      <c r="EW577" s="38"/>
      <c r="EX577" s="38"/>
      <c r="EY577" s="38"/>
      <c r="EZ577" s="38"/>
    </row>
    <row r="578" spans="1:156" ht="20.100000000000001" customHeight="1" x14ac:dyDescent="0.25">
      <c r="A578" s="43"/>
      <c r="B578" s="54"/>
      <c r="C578" s="55"/>
      <c r="D578" s="43"/>
      <c r="E578" s="43"/>
      <c r="F578" s="43"/>
      <c r="G578" s="43"/>
      <c r="H578" s="43"/>
      <c r="I578" s="56"/>
      <c r="J578" s="38"/>
      <c r="L578" s="41"/>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c r="CY578" s="38"/>
      <c r="CZ578" s="38"/>
      <c r="DA578" s="38"/>
      <c r="DB578" s="38"/>
      <c r="DC578" s="38"/>
      <c r="DD578" s="38"/>
      <c r="DE578" s="38"/>
      <c r="DF578" s="38"/>
      <c r="DG578" s="38"/>
      <c r="DH578" s="38"/>
      <c r="DI578" s="38"/>
      <c r="DJ578" s="38"/>
      <c r="DK578" s="38"/>
      <c r="DL578" s="38"/>
      <c r="DM578" s="38"/>
      <c r="DN578" s="38"/>
      <c r="DO578" s="38"/>
      <c r="DP578" s="38"/>
      <c r="DQ578" s="38"/>
      <c r="DR578" s="38"/>
      <c r="DS578" s="38"/>
      <c r="DT578" s="38"/>
      <c r="DU578" s="38"/>
      <c r="DV578" s="38"/>
      <c r="DW578" s="38"/>
      <c r="DX578" s="38"/>
      <c r="DY578" s="38"/>
      <c r="DZ578" s="38"/>
      <c r="EA578" s="38"/>
      <c r="EB578" s="38"/>
      <c r="EC578" s="38"/>
      <c r="ED578" s="38"/>
      <c r="EE578" s="38"/>
      <c r="EF578" s="38"/>
      <c r="EG578" s="38"/>
      <c r="EH578" s="38"/>
      <c r="EI578" s="38"/>
      <c r="EJ578" s="38"/>
      <c r="EK578" s="38"/>
      <c r="EL578" s="38"/>
      <c r="EM578" s="38"/>
      <c r="EN578" s="38"/>
      <c r="EO578" s="38"/>
      <c r="EP578" s="38"/>
      <c r="EQ578" s="38"/>
      <c r="ER578" s="38"/>
      <c r="ES578" s="38"/>
      <c r="ET578" s="38"/>
      <c r="EU578" s="38"/>
      <c r="EV578" s="38"/>
      <c r="EW578" s="38"/>
      <c r="EX578" s="38"/>
      <c r="EY578" s="38"/>
      <c r="EZ578" s="38"/>
    </row>
    <row r="579" spans="1:156" ht="20.100000000000001" customHeight="1" x14ac:dyDescent="0.25">
      <c r="A579" s="43"/>
      <c r="B579" s="54"/>
      <c r="C579" s="55"/>
      <c r="D579" s="43"/>
      <c r="E579" s="43"/>
      <c r="F579" s="43"/>
      <c r="G579" s="43"/>
      <c r="H579" s="43"/>
      <c r="I579" s="56"/>
      <c r="J579" s="38"/>
      <c r="L579" s="41"/>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c r="CY579" s="38"/>
      <c r="CZ579" s="38"/>
      <c r="DA579" s="38"/>
      <c r="DB579" s="38"/>
      <c r="DC579" s="38"/>
      <c r="DD579" s="38"/>
      <c r="DE579" s="38"/>
      <c r="DF579" s="38"/>
      <c r="DG579" s="38"/>
      <c r="DH579" s="38"/>
      <c r="DI579" s="38"/>
      <c r="DJ579" s="38"/>
      <c r="DK579" s="38"/>
      <c r="DL579" s="38"/>
      <c r="DM579" s="38"/>
      <c r="DN579" s="38"/>
      <c r="DO579" s="38"/>
      <c r="DP579" s="38"/>
      <c r="DQ579" s="38"/>
      <c r="DR579" s="38"/>
      <c r="DS579" s="38"/>
      <c r="DT579" s="38"/>
      <c r="DU579" s="38"/>
      <c r="DV579" s="38"/>
      <c r="DW579" s="38"/>
      <c r="DX579" s="38"/>
      <c r="DY579" s="38"/>
      <c r="DZ579" s="38"/>
      <c r="EA579" s="38"/>
      <c r="EB579" s="38"/>
      <c r="EC579" s="38"/>
      <c r="ED579" s="38"/>
      <c r="EE579" s="38"/>
      <c r="EF579" s="38"/>
      <c r="EG579" s="38"/>
      <c r="EH579" s="38"/>
      <c r="EI579" s="38"/>
      <c r="EJ579" s="38"/>
      <c r="EK579" s="38"/>
      <c r="EL579" s="38"/>
      <c r="EM579" s="38"/>
      <c r="EN579" s="38"/>
      <c r="EO579" s="38"/>
      <c r="EP579" s="38"/>
      <c r="EQ579" s="38"/>
      <c r="ER579" s="38"/>
      <c r="ES579" s="38"/>
      <c r="ET579" s="38"/>
      <c r="EU579" s="38"/>
      <c r="EV579" s="38"/>
      <c r="EW579" s="38"/>
      <c r="EX579" s="38"/>
      <c r="EY579" s="38"/>
      <c r="EZ579" s="38"/>
    </row>
    <row r="580" spans="1:156" ht="20.100000000000001" customHeight="1" x14ac:dyDescent="0.25">
      <c r="A580" s="43"/>
      <c r="B580" s="54"/>
      <c r="C580" s="55"/>
      <c r="D580" s="43"/>
      <c r="E580" s="43"/>
      <c r="F580" s="43"/>
      <c r="G580" s="43"/>
      <c r="H580" s="43"/>
      <c r="I580" s="56"/>
      <c r="J580" s="38"/>
      <c r="L580" s="41"/>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c r="CY580" s="38"/>
      <c r="CZ580" s="38"/>
      <c r="DA580" s="38"/>
      <c r="DB580" s="38"/>
      <c r="DC580" s="38"/>
      <c r="DD580" s="38"/>
      <c r="DE580" s="38"/>
      <c r="DF580" s="38"/>
      <c r="DG580" s="38"/>
      <c r="DH580" s="38"/>
      <c r="DI580" s="38"/>
      <c r="DJ580" s="38"/>
      <c r="DK580" s="38"/>
      <c r="DL580" s="38"/>
      <c r="DM580" s="38"/>
      <c r="DN580" s="38"/>
      <c r="DO580" s="38"/>
      <c r="DP580" s="38"/>
      <c r="DQ580" s="38"/>
      <c r="DR580" s="38"/>
      <c r="DS580" s="38"/>
      <c r="DT580" s="38"/>
      <c r="DU580" s="38"/>
      <c r="DV580" s="38"/>
      <c r="DW580" s="38"/>
      <c r="DX580" s="38"/>
      <c r="DY580" s="38"/>
      <c r="DZ580" s="38"/>
      <c r="EA580" s="38"/>
      <c r="EB580" s="38"/>
      <c r="EC580" s="38"/>
      <c r="ED580" s="38"/>
      <c r="EE580" s="38"/>
      <c r="EF580" s="38"/>
      <c r="EG580" s="38"/>
      <c r="EH580" s="38"/>
      <c r="EI580" s="38"/>
      <c r="EJ580" s="38"/>
      <c r="EK580" s="38"/>
      <c r="EL580" s="38"/>
      <c r="EM580" s="38"/>
      <c r="EN580" s="38"/>
      <c r="EO580" s="38"/>
      <c r="EP580" s="38"/>
      <c r="EQ580" s="38"/>
      <c r="ER580" s="38"/>
      <c r="ES580" s="38"/>
      <c r="ET580" s="38"/>
      <c r="EU580" s="38"/>
      <c r="EV580" s="38"/>
      <c r="EW580" s="38"/>
      <c r="EX580" s="38"/>
      <c r="EY580" s="38"/>
      <c r="EZ580" s="38"/>
    </row>
    <row r="581" spans="1:156" ht="20.100000000000001" customHeight="1" x14ac:dyDescent="0.25">
      <c r="A581" s="43"/>
      <c r="B581" s="54"/>
      <c r="C581" s="55"/>
      <c r="D581" s="43"/>
      <c r="E581" s="43"/>
      <c r="F581" s="43"/>
      <c r="G581" s="43"/>
      <c r="H581" s="43"/>
      <c r="I581" s="56"/>
      <c r="J581" s="38"/>
      <c r="L581" s="41"/>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c r="CY581" s="38"/>
      <c r="CZ581" s="38"/>
      <c r="DA581" s="38"/>
      <c r="DB581" s="38"/>
      <c r="DC581" s="38"/>
      <c r="DD581" s="38"/>
      <c r="DE581" s="38"/>
      <c r="DF581" s="38"/>
      <c r="DG581" s="38"/>
      <c r="DH581" s="38"/>
      <c r="DI581" s="38"/>
      <c r="DJ581" s="38"/>
      <c r="DK581" s="38"/>
      <c r="DL581" s="38"/>
      <c r="DM581" s="38"/>
      <c r="DN581" s="38"/>
      <c r="DO581" s="38"/>
      <c r="DP581" s="38"/>
      <c r="DQ581" s="38"/>
      <c r="DR581" s="38"/>
      <c r="DS581" s="38"/>
      <c r="DT581" s="38"/>
      <c r="DU581" s="38"/>
      <c r="DV581" s="38"/>
      <c r="DW581" s="38"/>
      <c r="DX581" s="38"/>
      <c r="DY581" s="38"/>
      <c r="DZ581" s="38"/>
      <c r="EA581" s="38"/>
      <c r="EB581" s="38"/>
      <c r="EC581" s="38"/>
      <c r="ED581" s="38"/>
      <c r="EE581" s="38"/>
      <c r="EF581" s="38"/>
      <c r="EG581" s="38"/>
      <c r="EH581" s="38"/>
      <c r="EI581" s="38"/>
      <c r="EJ581" s="38"/>
      <c r="EK581" s="38"/>
      <c r="EL581" s="38"/>
      <c r="EM581" s="38"/>
      <c r="EN581" s="38"/>
      <c r="EO581" s="38"/>
      <c r="EP581" s="38"/>
      <c r="EQ581" s="38"/>
      <c r="ER581" s="38"/>
      <c r="ES581" s="38"/>
      <c r="ET581" s="38"/>
      <c r="EU581" s="38"/>
      <c r="EV581" s="38"/>
      <c r="EW581" s="38"/>
      <c r="EX581" s="38"/>
      <c r="EY581" s="38"/>
      <c r="EZ581" s="38"/>
    </row>
    <row r="582" spans="1:156" ht="20.100000000000001" customHeight="1" x14ac:dyDescent="0.25">
      <c r="A582" s="43"/>
      <c r="B582" s="54"/>
      <c r="C582" s="55"/>
      <c r="D582" s="43"/>
      <c r="E582" s="43"/>
      <c r="F582" s="43"/>
      <c r="G582" s="43"/>
      <c r="H582" s="43"/>
      <c r="I582" s="56"/>
      <c r="J582" s="38"/>
      <c r="L582" s="41"/>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c r="CY582" s="38"/>
      <c r="CZ582" s="38"/>
      <c r="DA582" s="38"/>
      <c r="DB582" s="38"/>
      <c r="DC582" s="38"/>
      <c r="DD582" s="38"/>
      <c r="DE582" s="38"/>
      <c r="DF582" s="38"/>
      <c r="DG582" s="38"/>
      <c r="DH582" s="38"/>
      <c r="DI582" s="38"/>
      <c r="DJ582" s="38"/>
      <c r="DK582" s="38"/>
      <c r="DL582" s="38"/>
      <c r="DM582" s="38"/>
      <c r="DN582" s="38"/>
      <c r="DO582" s="38"/>
      <c r="DP582" s="38"/>
      <c r="DQ582" s="38"/>
      <c r="DR582" s="38"/>
      <c r="DS582" s="38"/>
      <c r="DT582" s="38"/>
      <c r="DU582" s="38"/>
      <c r="DV582" s="38"/>
      <c r="DW582" s="38"/>
      <c r="DX582" s="38"/>
      <c r="DY582" s="38"/>
      <c r="DZ582" s="38"/>
      <c r="EA582" s="38"/>
      <c r="EB582" s="38"/>
      <c r="EC582" s="38"/>
      <c r="ED582" s="38"/>
      <c r="EE582" s="38"/>
      <c r="EF582" s="38"/>
      <c r="EG582" s="38"/>
      <c r="EH582" s="38"/>
      <c r="EI582" s="38"/>
      <c r="EJ582" s="38"/>
      <c r="EK582" s="38"/>
      <c r="EL582" s="38"/>
      <c r="EM582" s="38"/>
      <c r="EN582" s="38"/>
      <c r="EO582" s="38"/>
      <c r="EP582" s="38"/>
      <c r="EQ582" s="38"/>
      <c r="ER582" s="38"/>
      <c r="ES582" s="38"/>
      <c r="ET582" s="38"/>
      <c r="EU582" s="38"/>
      <c r="EV582" s="38"/>
      <c r="EW582" s="38"/>
      <c r="EX582" s="38"/>
      <c r="EY582" s="38"/>
      <c r="EZ582" s="38"/>
    </row>
    <row r="583" spans="1:156" ht="20.100000000000001" customHeight="1" x14ac:dyDescent="0.25">
      <c r="A583" s="43"/>
      <c r="B583" s="54"/>
      <c r="C583" s="55"/>
      <c r="D583" s="43"/>
      <c r="E583" s="43"/>
      <c r="F583" s="43"/>
      <c r="G583" s="43"/>
      <c r="H583" s="43"/>
      <c r="I583" s="56"/>
      <c r="J583" s="38"/>
      <c r="L583" s="41"/>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c r="CY583" s="38"/>
      <c r="CZ583" s="38"/>
      <c r="DA583" s="38"/>
      <c r="DB583" s="38"/>
      <c r="DC583" s="38"/>
      <c r="DD583" s="38"/>
      <c r="DE583" s="38"/>
      <c r="DF583" s="38"/>
      <c r="DG583" s="38"/>
      <c r="DH583" s="38"/>
      <c r="DI583" s="38"/>
      <c r="DJ583" s="38"/>
      <c r="DK583" s="38"/>
      <c r="DL583" s="38"/>
      <c r="DM583" s="38"/>
      <c r="DN583" s="38"/>
      <c r="DO583" s="38"/>
      <c r="DP583" s="38"/>
      <c r="DQ583" s="38"/>
      <c r="DR583" s="38"/>
      <c r="DS583" s="38"/>
      <c r="DT583" s="38"/>
      <c r="DU583" s="38"/>
      <c r="DV583" s="38"/>
      <c r="DW583" s="38"/>
      <c r="DX583" s="38"/>
      <c r="DY583" s="38"/>
      <c r="DZ583" s="38"/>
      <c r="EA583" s="38"/>
      <c r="EB583" s="38"/>
      <c r="EC583" s="38"/>
      <c r="ED583" s="38"/>
      <c r="EE583" s="38"/>
      <c r="EF583" s="38"/>
      <c r="EG583" s="38"/>
      <c r="EH583" s="38"/>
      <c r="EI583" s="38"/>
      <c r="EJ583" s="38"/>
      <c r="EK583" s="38"/>
      <c r="EL583" s="38"/>
      <c r="EM583" s="38"/>
      <c r="EN583" s="38"/>
      <c r="EO583" s="38"/>
      <c r="EP583" s="38"/>
      <c r="EQ583" s="38"/>
      <c r="ER583" s="38"/>
      <c r="ES583" s="38"/>
      <c r="ET583" s="38"/>
      <c r="EU583" s="38"/>
      <c r="EV583" s="38"/>
      <c r="EW583" s="38"/>
      <c r="EX583" s="38"/>
      <c r="EY583" s="38"/>
      <c r="EZ583" s="38"/>
    </row>
    <row r="584" spans="1:156" ht="20.100000000000001" customHeight="1" x14ac:dyDescent="0.25">
      <c r="A584" s="43"/>
      <c r="B584" s="54"/>
      <c r="C584" s="55"/>
      <c r="D584" s="43"/>
      <c r="E584" s="43"/>
      <c r="F584" s="43"/>
      <c r="G584" s="43"/>
      <c r="H584" s="43"/>
      <c r="I584" s="56"/>
      <c r="J584" s="38"/>
      <c r="L584" s="41"/>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c r="CY584" s="38"/>
      <c r="CZ584" s="38"/>
      <c r="DA584" s="38"/>
      <c r="DB584" s="38"/>
      <c r="DC584" s="38"/>
      <c r="DD584" s="38"/>
      <c r="DE584" s="38"/>
      <c r="DF584" s="38"/>
      <c r="DG584" s="38"/>
      <c r="DH584" s="38"/>
      <c r="DI584" s="38"/>
      <c r="DJ584" s="38"/>
      <c r="DK584" s="38"/>
      <c r="DL584" s="38"/>
      <c r="DM584" s="38"/>
      <c r="DN584" s="38"/>
      <c r="DO584" s="38"/>
      <c r="DP584" s="38"/>
      <c r="DQ584" s="38"/>
      <c r="DR584" s="38"/>
      <c r="DS584" s="38"/>
      <c r="DT584" s="38"/>
      <c r="DU584" s="38"/>
      <c r="DV584" s="38"/>
      <c r="DW584" s="38"/>
      <c r="DX584" s="38"/>
      <c r="DY584" s="38"/>
      <c r="DZ584" s="38"/>
      <c r="EA584" s="38"/>
      <c r="EB584" s="38"/>
      <c r="EC584" s="38"/>
      <c r="ED584" s="38"/>
      <c r="EE584" s="38"/>
      <c r="EF584" s="38"/>
      <c r="EG584" s="38"/>
      <c r="EH584" s="38"/>
      <c r="EI584" s="38"/>
      <c r="EJ584" s="38"/>
      <c r="EK584" s="38"/>
      <c r="EL584" s="38"/>
      <c r="EM584" s="38"/>
      <c r="EN584" s="38"/>
      <c r="EO584" s="38"/>
      <c r="EP584" s="38"/>
      <c r="EQ584" s="38"/>
      <c r="ER584" s="38"/>
      <c r="ES584" s="38"/>
      <c r="ET584" s="38"/>
      <c r="EU584" s="38"/>
      <c r="EV584" s="38"/>
      <c r="EW584" s="38"/>
      <c r="EX584" s="38"/>
      <c r="EY584" s="38"/>
      <c r="EZ584" s="38"/>
    </row>
    <row r="585" spans="1:156" ht="20.100000000000001" customHeight="1" x14ac:dyDescent="0.25">
      <c r="A585" s="43"/>
      <c r="B585" s="54"/>
      <c r="C585" s="55"/>
      <c r="D585" s="43"/>
      <c r="E585" s="43"/>
      <c r="F585" s="43"/>
      <c r="G585" s="43"/>
      <c r="H585" s="43"/>
      <c r="I585" s="56"/>
      <c r="J585" s="38"/>
      <c r="L585" s="41"/>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c r="CY585" s="38"/>
      <c r="CZ585" s="38"/>
      <c r="DA585" s="38"/>
      <c r="DB585" s="38"/>
      <c r="DC585" s="38"/>
      <c r="DD585" s="38"/>
      <c r="DE585" s="38"/>
      <c r="DF585" s="38"/>
      <c r="DG585" s="38"/>
      <c r="DH585" s="38"/>
      <c r="DI585" s="38"/>
      <c r="DJ585" s="38"/>
      <c r="DK585" s="38"/>
      <c r="DL585" s="38"/>
      <c r="DM585" s="38"/>
      <c r="DN585" s="38"/>
      <c r="DO585" s="38"/>
      <c r="DP585" s="38"/>
      <c r="DQ585" s="38"/>
      <c r="DR585" s="38"/>
      <c r="DS585" s="38"/>
      <c r="DT585" s="38"/>
      <c r="DU585" s="38"/>
      <c r="DV585" s="38"/>
      <c r="DW585" s="38"/>
      <c r="DX585" s="38"/>
      <c r="DY585" s="38"/>
      <c r="DZ585" s="38"/>
      <c r="EA585" s="38"/>
      <c r="EB585" s="38"/>
      <c r="EC585" s="38"/>
      <c r="ED585" s="38"/>
      <c r="EE585" s="38"/>
      <c r="EF585" s="38"/>
      <c r="EG585" s="38"/>
      <c r="EH585" s="38"/>
      <c r="EI585" s="38"/>
      <c r="EJ585" s="38"/>
      <c r="EK585" s="38"/>
      <c r="EL585" s="38"/>
      <c r="EM585" s="38"/>
      <c r="EN585" s="38"/>
      <c r="EO585" s="38"/>
      <c r="EP585" s="38"/>
      <c r="EQ585" s="38"/>
      <c r="ER585" s="38"/>
      <c r="ES585" s="38"/>
      <c r="ET585" s="38"/>
      <c r="EU585" s="38"/>
      <c r="EV585" s="38"/>
      <c r="EW585" s="38"/>
      <c r="EX585" s="38"/>
      <c r="EY585" s="38"/>
      <c r="EZ585" s="38"/>
    </row>
    <row r="586" spans="1:156" ht="20.100000000000001" customHeight="1" x14ac:dyDescent="0.25">
      <c r="A586" s="43"/>
      <c r="B586" s="54"/>
      <c r="C586" s="55"/>
      <c r="D586" s="43"/>
      <c r="E586" s="43"/>
      <c r="F586" s="43"/>
      <c r="G586" s="43"/>
      <c r="H586" s="43"/>
      <c r="I586" s="56"/>
      <c r="J586" s="38"/>
      <c r="L586" s="41"/>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c r="CY586" s="38"/>
      <c r="CZ586" s="38"/>
      <c r="DA586" s="38"/>
      <c r="DB586" s="38"/>
      <c r="DC586" s="38"/>
      <c r="DD586" s="38"/>
      <c r="DE586" s="38"/>
      <c r="DF586" s="38"/>
      <c r="DG586" s="38"/>
      <c r="DH586" s="38"/>
      <c r="DI586" s="38"/>
      <c r="DJ586" s="38"/>
      <c r="DK586" s="38"/>
      <c r="DL586" s="38"/>
      <c r="DM586" s="38"/>
      <c r="DN586" s="38"/>
      <c r="DO586" s="38"/>
      <c r="DP586" s="38"/>
      <c r="DQ586" s="38"/>
      <c r="DR586" s="38"/>
      <c r="DS586" s="38"/>
      <c r="DT586" s="38"/>
      <c r="DU586" s="38"/>
      <c r="DV586" s="38"/>
      <c r="DW586" s="38"/>
      <c r="DX586" s="38"/>
      <c r="DY586" s="38"/>
      <c r="DZ586" s="38"/>
      <c r="EA586" s="38"/>
      <c r="EB586" s="38"/>
      <c r="EC586" s="38"/>
      <c r="ED586" s="38"/>
      <c r="EE586" s="38"/>
      <c r="EF586" s="38"/>
      <c r="EG586" s="38"/>
      <c r="EH586" s="38"/>
      <c r="EI586" s="38"/>
      <c r="EJ586" s="38"/>
      <c r="EK586" s="38"/>
      <c r="EL586" s="38"/>
      <c r="EM586" s="38"/>
      <c r="EN586" s="38"/>
      <c r="EO586" s="38"/>
      <c r="EP586" s="38"/>
      <c r="EQ586" s="38"/>
      <c r="ER586" s="38"/>
      <c r="ES586" s="38"/>
      <c r="ET586" s="38"/>
      <c r="EU586" s="38"/>
      <c r="EV586" s="38"/>
      <c r="EW586" s="38"/>
      <c r="EX586" s="38"/>
      <c r="EY586" s="38"/>
      <c r="EZ586" s="38"/>
    </row>
    <row r="587" spans="1:156" ht="20.100000000000001" customHeight="1" x14ac:dyDescent="0.25">
      <c r="A587" s="43"/>
      <c r="B587" s="54"/>
      <c r="C587" s="55"/>
      <c r="D587" s="43"/>
      <c r="E587" s="43"/>
      <c r="F587" s="43"/>
      <c r="G587" s="43"/>
      <c r="H587" s="43"/>
      <c r="I587" s="56"/>
      <c r="J587" s="38"/>
      <c r="L587" s="41"/>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
      <c r="DT587" s="38"/>
      <c r="DU587" s="38"/>
      <c r="DV587" s="38"/>
      <c r="DW587" s="38"/>
      <c r="DX587" s="38"/>
      <c r="DY587" s="38"/>
      <c r="DZ587" s="38"/>
      <c r="EA587" s="38"/>
      <c r="EB587" s="38"/>
      <c r="EC587" s="38"/>
      <c r="ED587" s="38"/>
      <c r="EE587" s="38"/>
      <c r="EF587" s="38"/>
      <c r="EG587" s="38"/>
      <c r="EH587" s="38"/>
      <c r="EI587" s="38"/>
      <c r="EJ587" s="38"/>
      <c r="EK587" s="38"/>
      <c r="EL587" s="38"/>
      <c r="EM587" s="38"/>
      <c r="EN587" s="38"/>
      <c r="EO587" s="38"/>
      <c r="EP587" s="38"/>
      <c r="EQ587" s="38"/>
      <c r="ER587" s="38"/>
      <c r="ES587" s="38"/>
      <c r="ET587" s="38"/>
      <c r="EU587" s="38"/>
      <c r="EV587" s="38"/>
      <c r="EW587" s="38"/>
      <c r="EX587" s="38"/>
      <c r="EY587" s="38"/>
      <c r="EZ587" s="38"/>
    </row>
    <row r="588" spans="1:156" ht="20.100000000000001" customHeight="1" x14ac:dyDescent="0.25">
      <c r="A588" s="43"/>
      <c r="B588" s="54"/>
      <c r="C588" s="55"/>
      <c r="D588" s="43"/>
      <c r="E588" s="43"/>
      <c r="F588" s="43"/>
      <c r="G588" s="43"/>
      <c r="H588" s="43"/>
      <c r="I588" s="56"/>
      <c r="J588" s="38"/>
      <c r="L588" s="41"/>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38"/>
      <c r="EB588" s="38"/>
      <c r="EC588" s="38"/>
      <c r="ED588" s="38"/>
      <c r="EE588" s="38"/>
      <c r="EF588" s="38"/>
      <c r="EG588" s="38"/>
      <c r="EH588" s="38"/>
      <c r="EI588" s="38"/>
      <c r="EJ588" s="38"/>
      <c r="EK588" s="38"/>
      <c r="EL588" s="38"/>
      <c r="EM588" s="38"/>
      <c r="EN588" s="38"/>
      <c r="EO588" s="38"/>
      <c r="EP588" s="38"/>
      <c r="EQ588" s="38"/>
      <c r="ER588" s="38"/>
      <c r="ES588" s="38"/>
      <c r="ET588" s="38"/>
      <c r="EU588" s="38"/>
      <c r="EV588" s="38"/>
      <c r="EW588" s="38"/>
      <c r="EX588" s="38"/>
      <c r="EY588" s="38"/>
      <c r="EZ588" s="38"/>
    </row>
    <row r="589" spans="1:156" ht="20.100000000000001" customHeight="1" x14ac:dyDescent="0.25">
      <c r="A589" s="43"/>
      <c r="B589" s="54"/>
      <c r="C589" s="55"/>
      <c r="D589" s="43"/>
      <c r="E589" s="43"/>
      <c r="F589" s="43"/>
      <c r="G589" s="43"/>
      <c r="H589" s="43"/>
      <c r="I589" s="56"/>
      <c r="J589" s="38"/>
      <c r="L589" s="41"/>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c r="CY589" s="38"/>
      <c r="CZ589" s="38"/>
      <c r="DA589" s="38"/>
      <c r="DB589" s="38"/>
      <c r="DC589" s="38"/>
      <c r="DD589" s="38"/>
      <c r="DE589" s="38"/>
      <c r="DF589" s="38"/>
      <c r="DG589" s="38"/>
      <c r="DH589" s="38"/>
      <c r="DI589" s="38"/>
      <c r="DJ589" s="38"/>
      <c r="DK589" s="38"/>
      <c r="DL589" s="38"/>
      <c r="DM589" s="38"/>
      <c r="DN589" s="38"/>
      <c r="DO589" s="38"/>
      <c r="DP589" s="38"/>
      <c r="DQ589" s="38"/>
      <c r="DR589" s="38"/>
      <c r="DS589" s="38"/>
      <c r="DT589" s="38"/>
      <c r="DU589" s="38"/>
      <c r="DV589" s="38"/>
      <c r="DW589" s="38"/>
      <c r="DX589" s="38"/>
      <c r="DY589" s="38"/>
      <c r="DZ589" s="38"/>
      <c r="EA589" s="38"/>
      <c r="EB589" s="38"/>
      <c r="EC589" s="38"/>
      <c r="ED589" s="38"/>
      <c r="EE589" s="38"/>
      <c r="EF589" s="38"/>
      <c r="EG589" s="38"/>
      <c r="EH589" s="38"/>
      <c r="EI589" s="38"/>
      <c r="EJ589" s="38"/>
      <c r="EK589" s="38"/>
      <c r="EL589" s="38"/>
      <c r="EM589" s="38"/>
      <c r="EN589" s="38"/>
      <c r="EO589" s="38"/>
      <c r="EP589" s="38"/>
      <c r="EQ589" s="38"/>
      <c r="ER589" s="38"/>
      <c r="ES589" s="38"/>
      <c r="ET589" s="38"/>
      <c r="EU589" s="38"/>
      <c r="EV589" s="38"/>
      <c r="EW589" s="38"/>
      <c r="EX589" s="38"/>
      <c r="EY589" s="38"/>
      <c r="EZ589" s="38"/>
    </row>
    <row r="590" spans="1:156" ht="20.100000000000001" customHeight="1" x14ac:dyDescent="0.25">
      <c r="A590" s="43"/>
      <c r="B590" s="54"/>
      <c r="C590" s="55"/>
      <c r="D590" s="43"/>
      <c r="E590" s="43"/>
      <c r="F590" s="43"/>
      <c r="G590" s="43"/>
      <c r="H590" s="43"/>
      <c r="I590" s="56"/>
      <c r="J590" s="38"/>
      <c r="L590" s="41"/>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c r="CY590" s="38"/>
      <c r="CZ590" s="38"/>
      <c r="DA590" s="38"/>
      <c r="DB590" s="38"/>
      <c r="DC590" s="38"/>
      <c r="DD590" s="38"/>
      <c r="DE590" s="38"/>
      <c r="DF590" s="38"/>
      <c r="DG590" s="38"/>
      <c r="DH590" s="38"/>
      <c r="DI590" s="38"/>
      <c r="DJ590" s="38"/>
      <c r="DK590" s="38"/>
      <c r="DL590" s="38"/>
      <c r="DM590" s="38"/>
      <c r="DN590" s="38"/>
      <c r="DO590" s="38"/>
      <c r="DP590" s="38"/>
      <c r="DQ590" s="38"/>
      <c r="DR590" s="38"/>
      <c r="DS590" s="38"/>
      <c r="DT590" s="38"/>
      <c r="DU590" s="38"/>
      <c r="DV590" s="38"/>
      <c r="DW590" s="38"/>
      <c r="DX590" s="38"/>
      <c r="DY590" s="38"/>
      <c r="DZ590" s="38"/>
      <c r="EA590" s="38"/>
      <c r="EB590" s="38"/>
      <c r="EC590" s="38"/>
      <c r="ED590" s="38"/>
      <c r="EE590" s="38"/>
      <c r="EF590" s="38"/>
      <c r="EG590" s="38"/>
      <c r="EH590" s="38"/>
      <c r="EI590" s="38"/>
      <c r="EJ590" s="38"/>
      <c r="EK590" s="38"/>
      <c r="EL590" s="38"/>
      <c r="EM590" s="38"/>
      <c r="EN590" s="38"/>
      <c r="EO590" s="38"/>
      <c r="EP590" s="38"/>
      <c r="EQ590" s="38"/>
      <c r="ER590" s="38"/>
      <c r="ES590" s="38"/>
      <c r="ET590" s="38"/>
      <c r="EU590" s="38"/>
      <c r="EV590" s="38"/>
      <c r="EW590" s="38"/>
      <c r="EX590" s="38"/>
      <c r="EY590" s="38"/>
      <c r="EZ590" s="38"/>
    </row>
    <row r="591" spans="1:156" ht="20.100000000000001" customHeight="1" x14ac:dyDescent="0.25">
      <c r="A591" s="43"/>
      <c r="B591" s="54"/>
      <c r="C591" s="55"/>
      <c r="D591" s="43"/>
      <c r="E591" s="43"/>
      <c r="F591" s="43"/>
      <c r="G591" s="43"/>
      <c r="H591" s="43"/>
      <c r="I591" s="56"/>
      <c r="J591" s="38"/>
      <c r="L591" s="41"/>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c r="CY591" s="38"/>
      <c r="CZ591" s="38"/>
      <c r="DA591" s="38"/>
      <c r="DB591" s="38"/>
      <c r="DC591" s="38"/>
      <c r="DD591" s="38"/>
      <c r="DE591" s="38"/>
      <c r="DF591" s="38"/>
      <c r="DG591" s="38"/>
      <c r="DH591" s="38"/>
      <c r="DI591" s="38"/>
      <c r="DJ591" s="38"/>
      <c r="DK591" s="38"/>
      <c r="DL591" s="38"/>
      <c r="DM591" s="38"/>
      <c r="DN591" s="38"/>
      <c r="DO591" s="38"/>
      <c r="DP591" s="38"/>
      <c r="DQ591" s="38"/>
      <c r="DR591" s="38"/>
      <c r="DS591" s="38"/>
      <c r="DT591" s="38"/>
      <c r="DU591" s="38"/>
      <c r="DV591" s="38"/>
      <c r="DW591" s="38"/>
      <c r="DX591" s="38"/>
      <c r="DY591" s="38"/>
      <c r="DZ591" s="38"/>
      <c r="EA591" s="38"/>
      <c r="EB591" s="38"/>
      <c r="EC591" s="38"/>
      <c r="ED591" s="38"/>
      <c r="EE591" s="38"/>
      <c r="EF591" s="38"/>
      <c r="EG591" s="38"/>
      <c r="EH591" s="38"/>
      <c r="EI591" s="38"/>
      <c r="EJ591" s="38"/>
      <c r="EK591" s="38"/>
      <c r="EL591" s="38"/>
      <c r="EM591" s="38"/>
      <c r="EN591" s="38"/>
      <c r="EO591" s="38"/>
      <c r="EP591" s="38"/>
      <c r="EQ591" s="38"/>
      <c r="ER591" s="38"/>
      <c r="ES591" s="38"/>
      <c r="ET591" s="38"/>
      <c r="EU591" s="38"/>
      <c r="EV591" s="38"/>
      <c r="EW591" s="38"/>
      <c r="EX591" s="38"/>
      <c r="EY591" s="38"/>
      <c r="EZ591" s="38"/>
    </row>
    <row r="592" spans="1:156" ht="20.100000000000001" customHeight="1" x14ac:dyDescent="0.25">
      <c r="A592" s="43"/>
      <c r="B592" s="54"/>
      <c r="C592" s="55"/>
      <c r="D592" s="43"/>
      <c r="E592" s="43"/>
      <c r="F592" s="43"/>
      <c r="G592" s="43"/>
      <c r="H592" s="43"/>
      <c r="I592" s="56"/>
      <c r="J592" s="38"/>
      <c r="L592" s="41"/>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8"/>
      <c r="DT592" s="38"/>
      <c r="DU592" s="38"/>
      <c r="DV592" s="38"/>
      <c r="DW592" s="38"/>
      <c r="DX592" s="38"/>
      <c r="DY592" s="38"/>
      <c r="DZ592" s="38"/>
      <c r="EA592" s="38"/>
      <c r="EB592" s="38"/>
      <c r="EC592" s="38"/>
      <c r="ED592" s="38"/>
      <c r="EE592" s="38"/>
      <c r="EF592" s="38"/>
      <c r="EG592" s="38"/>
      <c r="EH592" s="38"/>
      <c r="EI592" s="38"/>
      <c r="EJ592" s="38"/>
      <c r="EK592" s="38"/>
      <c r="EL592" s="38"/>
      <c r="EM592" s="38"/>
      <c r="EN592" s="38"/>
      <c r="EO592" s="38"/>
      <c r="EP592" s="38"/>
      <c r="EQ592" s="38"/>
      <c r="ER592" s="38"/>
      <c r="ES592" s="38"/>
      <c r="ET592" s="38"/>
      <c r="EU592" s="38"/>
      <c r="EV592" s="38"/>
      <c r="EW592" s="38"/>
      <c r="EX592" s="38"/>
      <c r="EY592" s="38"/>
      <c r="EZ592" s="38"/>
    </row>
    <row r="593" spans="1:156" ht="20.100000000000001" customHeight="1" x14ac:dyDescent="0.25">
      <c r="A593" s="43"/>
      <c r="B593" s="54"/>
      <c r="C593" s="55"/>
      <c r="D593" s="43"/>
      <c r="E593" s="43"/>
      <c r="F593" s="43"/>
      <c r="G593" s="43"/>
      <c r="H593" s="43"/>
      <c r="I593" s="56"/>
      <c r="J593" s="38"/>
      <c r="L593" s="41"/>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8"/>
      <c r="DT593" s="38"/>
      <c r="DU593" s="38"/>
      <c r="DV593" s="38"/>
      <c r="DW593" s="38"/>
      <c r="DX593" s="38"/>
      <c r="DY593" s="38"/>
      <c r="DZ593" s="38"/>
      <c r="EA593" s="38"/>
      <c r="EB593" s="38"/>
      <c r="EC593" s="38"/>
      <c r="ED593" s="38"/>
      <c r="EE593" s="38"/>
      <c r="EF593" s="38"/>
      <c r="EG593" s="38"/>
      <c r="EH593" s="38"/>
      <c r="EI593" s="38"/>
      <c r="EJ593" s="38"/>
      <c r="EK593" s="38"/>
      <c r="EL593" s="38"/>
      <c r="EM593" s="38"/>
      <c r="EN593" s="38"/>
      <c r="EO593" s="38"/>
      <c r="EP593" s="38"/>
      <c r="EQ593" s="38"/>
      <c r="ER593" s="38"/>
      <c r="ES593" s="38"/>
      <c r="ET593" s="38"/>
      <c r="EU593" s="38"/>
      <c r="EV593" s="38"/>
      <c r="EW593" s="38"/>
      <c r="EX593" s="38"/>
      <c r="EY593" s="38"/>
      <c r="EZ593" s="38"/>
    </row>
    <row r="594" spans="1:156" ht="20.100000000000001" customHeight="1" x14ac:dyDescent="0.25">
      <c r="A594" s="43"/>
      <c r="B594" s="54"/>
      <c r="C594" s="55"/>
      <c r="D594" s="43"/>
      <c r="E594" s="43"/>
      <c r="F594" s="43"/>
      <c r="G594" s="43"/>
      <c r="H594" s="43"/>
      <c r="I594" s="56"/>
      <c r="J594" s="38"/>
      <c r="L594" s="41"/>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c r="CY594" s="38"/>
      <c r="CZ594" s="38"/>
      <c r="DA594" s="38"/>
      <c r="DB594" s="38"/>
      <c r="DC594" s="38"/>
      <c r="DD594" s="38"/>
      <c r="DE594" s="38"/>
      <c r="DF594" s="38"/>
      <c r="DG594" s="38"/>
      <c r="DH594" s="38"/>
      <c r="DI594" s="38"/>
      <c r="DJ594" s="38"/>
      <c r="DK594" s="38"/>
      <c r="DL594" s="38"/>
      <c r="DM594" s="38"/>
      <c r="DN594" s="38"/>
      <c r="DO594" s="38"/>
      <c r="DP594" s="38"/>
      <c r="DQ594" s="38"/>
      <c r="DR594" s="38"/>
      <c r="DS594" s="38"/>
      <c r="DT594" s="38"/>
      <c r="DU594" s="38"/>
      <c r="DV594" s="38"/>
      <c r="DW594" s="38"/>
      <c r="DX594" s="38"/>
      <c r="DY594" s="38"/>
      <c r="DZ594" s="38"/>
      <c r="EA594" s="38"/>
      <c r="EB594" s="38"/>
      <c r="EC594" s="38"/>
      <c r="ED594" s="38"/>
      <c r="EE594" s="38"/>
      <c r="EF594" s="38"/>
      <c r="EG594" s="38"/>
      <c r="EH594" s="38"/>
      <c r="EI594" s="38"/>
      <c r="EJ594" s="38"/>
      <c r="EK594" s="38"/>
      <c r="EL594" s="38"/>
      <c r="EM594" s="38"/>
      <c r="EN594" s="38"/>
      <c r="EO594" s="38"/>
      <c r="EP594" s="38"/>
      <c r="EQ594" s="38"/>
      <c r="ER594" s="38"/>
      <c r="ES594" s="38"/>
      <c r="ET594" s="38"/>
      <c r="EU594" s="38"/>
      <c r="EV594" s="38"/>
      <c r="EW594" s="38"/>
      <c r="EX594" s="38"/>
      <c r="EY594" s="38"/>
      <c r="EZ594" s="38"/>
    </row>
    <row r="595" spans="1:156" ht="20.100000000000001" customHeight="1" x14ac:dyDescent="0.25">
      <c r="A595" s="43"/>
      <c r="B595" s="54"/>
      <c r="C595" s="55"/>
      <c r="D595" s="43"/>
      <c r="E595" s="43"/>
      <c r="F595" s="43"/>
      <c r="G595" s="43"/>
      <c r="H595" s="43"/>
      <c r="I595" s="56"/>
      <c r="J595" s="38"/>
      <c r="L595" s="41"/>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c r="CY595" s="38"/>
      <c r="CZ595" s="38"/>
      <c r="DA595" s="38"/>
      <c r="DB595" s="38"/>
      <c r="DC595" s="38"/>
      <c r="DD595" s="38"/>
      <c r="DE595" s="38"/>
      <c r="DF595" s="38"/>
      <c r="DG595" s="38"/>
      <c r="DH595" s="38"/>
      <c r="DI595" s="38"/>
      <c r="DJ595" s="38"/>
      <c r="DK595" s="38"/>
      <c r="DL595" s="38"/>
      <c r="DM595" s="38"/>
      <c r="DN595" s="38"/>
      <c r="DO595" s="38"/>
      <c r="DP595" s="38"/>
      <c r="DQ595" s="38"/>
      <c r="DR595" s="38"/>
      <c r="DS595" s="38"/>
      <c r="DT595" s="38"/>
      <c r="DU595" s="38"/>
      <c r="DV595" s="38"/>
      <c r="DW595" s="38"/>
      <c r="DX595" s="38"/>
      <c r="DY595" s="38"/>
      <c r="DZ595" s="38"/>
      <c r="EA595" s="38"/>
      <c r="EB595" s="38"/>
      <c r="EC595" s="38"/>
      <c r="ED595" s="38"/>
      <c r="EE595" s="38"/>
      <c r="EF595" s="38"/>
      <c r="EG595" s="38"/>
      <c r="EH595" s="38"/>
      <c r="EI595" s="38"/>
      <c r="EJ595" s="38"/>
      <c r="EK595" s="38"/>
      <c r="EL595" s="38"/>
      <c r="EM595" s="38"/>
      <c r="EN595" s="38"/>
      <c r="EO595" s="38"/>
      <c r="EP595" s="38"/>
      <c r="EQ595" s="38"/>
      <c r="ER595" s="38"/>
      <c r="ES595" s="38"/>
      <c r="ET595" s="38"/>
      <c r="EU595" s="38"/>
      <c r="EV595" s="38"/>
      <c r="EW595" s="38"/>
      <c r="EX595" s="38"/>
      <c r="EY595" s="38"/>
      <c r="EZ595" s="38"/>
    </row>
    <row r="596" spans="1:156" ht="20.100000000000001" customHeight="1" x14ac:dyDescent="0.25">
      <c r="A596" s="43"/>
      <c r="B596" s="54"/>
      <c r="C596" s="55"/>
      <c r="D596" s="43"/>
      <c r="E596" s="43"/>
      <c r="F596" s="43"/>
      <c r="G596" s="43"/>
      <c r="H596" s="43"/>
      <c r="I596" s="56"/>
      <c r="J596" s="38"/>
      <c r="L596" s="41"/>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c r="CY596" s="38"/>
      <c r="CZ596" s="38"/>
      <c r="DA596" s="38"/>
      <c r="DB596" s="38"/>
      <c r="DC596" s="38"/>
      <c r="DD596" s="38"/>
      <c r="DE596" s="38"/>
      <c r="DF596" s="38"/>
      <c r="DG596" s="38"/>
      <c r="DH596" s="38"/>
      <c r="DI596" s="38"/>
      <c r="DJ596" s="38"/>
      <c r="DK596" s="38"/>
      <c r="DL596" s="38"/>
      <c r="DM596" s="38"/>
      <c r="DN596" s="38"/>
      <c r="DO596" s="38"/>
      <c r="DP596" s="38"/>
      <c r="DQ596" s="38"/>
      <c r="DR596" s="38"/>
      <c r="DS596" s="38"/>
      <c r="DT596" s="38"/>
      <c r="DU596" s="38"/>
      <c r="DV596" s="38"/>
      <c r="DW596" s="38"/>
      <c r="DX596" s="38"/>
      <c r="DY596" s="38"/>
      <c r="DZ596" s="38"/>
      <c r="EA596" s="38"/>
      <c r="EB596" s="38"/>
      <c r="EC596" s="38"/>
      <c r="ED596" s="38"/>
      <c r="EE596" s="38"/>
      <c r="EF596" s="38"/>
      <c r="EG596" s="38"/>
      <c r="EH596" s="38"/>
      <c r="EI596" s="38"/>
      <c r="EJ596" s="38"/>
      <c r="EK596" s="38"/>
      <c r="EL596" s="38"/>
      <c r="EM596" s="38"/>
      <c r="EN596" s="38"/>
      <c r="EO596" s="38"/>
      <c r="EP596" s="38"/>
      <c r="EQ596" s="38"/>
      <c r="ER596" s="38"/>
      <c r="ES596" s="38"/>
      <c r="ET596" s="38"/>
      <c r="EU596" s="38"/>
      <c r="EV596" s="38"/>
      <c r="EW596" s="38"/>
      <c r="EX596" s="38"/>
      <c r="EY596" s="38"/>
      <c r="EZ596" s="38"/>
    </row>
    <row r="597" spans="1:156" ht="20.100000000000001" customHeight="1" x14ac:dyDescent="0.25">
      <c r="A597" s="43"/>
      <c r="B597" s="54"/>
      <c r="C597" s="55"/>
      <c r="D597" s="43"/>
      <c r="E597" s="43"/>
      <c r="F597" s="43"/>
      <c r="G597" s="43"/>
      <c r="H597" s="43"/>
      <c r="I597" s="56"/>
      <c r="J597" s="38"/>
      <c r="L597" s="41"/>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8"/>
      <c r="DK597" s="38"/>
      <c r="DL597" s="38"/>
      <c r="DM597" s="38"/>
      <c r="DN597" s="38"/>
      <c r="DO597" s="38"/>
      <c r="DP597" s="38"/>
      <c r="DQ597" s="38"/>
      <c r="DR597" s="38"/>
      <c r="DS597" s="38"/>
      <c r="DT597" s="38"/>
      <c r="DU597" s="38"/>
      <c r="DV597" s="38"/>
      <c r="DW597" s="38"/>
      <c r="DX597" s="38"/>
      <c r="DY597" s="38"/>
      <c r="DZ597" s="38"/>
      <c r="EA597" s="38"/>
      <c r="EB597" s="38"/>
      <c r="EC597" s="38"/>
      <c r="ED597" s="38"/>
      <c r="EE597" s="38"/>
      <c r="EF597" s="38"/>
      <c r="EG597" s="38"/>
      <c r="EH597" s="38"/>
      <c r="EI597" s="38"/>
      <c r="EJ597" s="38"/>
      <c r="EK597" s="38"/>
      <c r="EL597" s="38"/>
      <c r="EM597" s="38"/>
      <c r="EN597" s="38"/>
      <c r="EO597" s="38"/>
      <c r="EP597" s="38"/>
      <c r="EQ597" s="38"/>
      <c r="ER597" s="38"/>
      <c r="ES597" s="38"/>
      <c r="ET597" s="38"/>
      <c r="EU597" s="38"/>
      <c r="EV597" s="38"/>
      <c r="EW597" s="38"/>
      <c r="EX597" s="38"/>
      <c r="EY597" s="38"/>
      <c r="EZ597" s="38"/>
    </row>
    <row r="598" spans="1:156" ht="20.100000000000001" customHeight="1" x14ac:dyDescent="0.25">
      <c r="A598" s="43"/>
      <c r="B598" s="54"/>
      <c r="C598" s="55"/>
      <c r="D598" s="43"/>
      <c r="E598" s="43"/>
      <c r="F598" s="43"/>
      <c r="G598" s="43"/>
      <c r="H598" s="43"/>
      <c r="I598" s="56"/>
      <c r="J598" s="38"/>
      <c r="L598" s="41"/>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c r="CY598" s="38"/>
      <c r="CZ598" s="38"/>
      <c r="DA598" s="38"/>
      <c r="DB598" s="38"/>
      <c r="DC598" s="38"/>
      <c r="DD598" s="38"/>
      <c r="DE598" s="38"/>
      <c r="DF598" s="38"/>
      <c r="DG598" s="38"/>
      <c r="DH598" s="38"/>
      <c r="DI598" s="38"/>
      <c r="DJ598" s="38"/>
      <c r="DK598" s="38"/>
      <c r="DL598" s="38"/>
      <c r="DM598" s="38"/>
      <c r="DN598" s="38"/>
      <c r="DO598" s="38"/>
      <c r="DP598" s="38"/>
      <c r="DQ598" s="38"/>
      <c r="DR598" s="38"/>
      <c r="DS598" s="38"/>
      <c r="DT598" s="38"/>
      <c r="DU598" s="38"/>
      <c r="DV598" s="38"/>
      <c r="DW598" s="38"/>
      <c r="DX598" s="38"/>
      <c r="DY598" s="38"/>
      <c r="DZ598" s="38"/>
      <c r="EA598" s="38"/>
      <c r="EB598" s="38"/>
      <c r="EC598" s="38"/>
      <c r="ED598" s="38"/>
      <c r="EE598" s="38"/>
      <c r="EF598" s="38"/>
      <c r="EG598" s="38"/>
      <c r="EH598" s="38"/>
      <c r="EI598" s="38"/>
      <c r="EJ598" s="38"/>
      <c r="EK598" s="38"/>
      <c r="EL598" s="38"/>
      <c r="EM598" s="38"/>
      <c r="EN598" s="38"/>
      <c r="EO598" s="38"/>
      <c r="EP598" s="38"/>
      <c r="EQ598" s="38"/>
      <c r="ER598" s="38"/>
      <c r="ES598" s="38"/>
      <c r="ET598" s="38"/>
      <c r="EU598" s="38"/>
      <c r="EV598" s="38"/>
      <c r="EW598" s="38"/>
      <c r="EX598" s="38"/>
      <c r="EY598" s="38"/>
      <c r="EZ598" s="38"/>
    </row>
    <row r="599" spans="1:156" ht="20.100000000000001" customHeight="1" x14ac:dyDescent="0.25">
      <c r="A599" s="43"/>
      <c r="B599" s="54"/>
      <c r="C599" s="55"/>
      <c r="D599" s="43"/>
      <c r="E599" s="43"/>
      <c r="F599" s="43"/>
      <c r="G599" s="43"/>
      <c r="H599" s="43"/>
      <c r="I599" s="56"/>
      <c r="J599" s="38"/>
      <c r="L599" s="41"/>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c r="DX599" s="38"/>
      <c r="DY599" s="38"/>
      <c r="DZ599" s="38"/>
      <c r="EA599" s="38"/>
      <c r="EB599" s="38"/>
      <c r="EC599" s="38"/>
      <c r="ED599" s="38"/>
      <c r="EE599" s="38"/>
      <c r="EF599" s="38"/>
      <c r="EG599" s="38"/>
      <c r="EH599" s="38"/>
      <c r="EI599" s="38"/>
      <c r="EJ599" s="38"/>
      <c r="EK599" s="38"/>
      <c r="EL599" s="38"/>
      <c r="EM599" s="38"/>
      <c r="EN599" s="38"/>
      <c r="EO599" s="38"/>
      <c r="EP599" s="38"/>
      <c r="EQ599" s="38"/>
      <c r="ER599" s="38"/>
      <c r="ES599" s="38"/>
      <c r="ET599" s="38"/>
      <c r="EU599" s="38"/>
      <c r="EV599" s="38"/>
      <c r="EW599" s="38"/>
      <c r="EX599" s="38"/>
      <c r="EY599" s="38"/>
      <c r="EZ599" s="38"/>
    </row>
    <row r="600" spans="1:156" ht="20.100000000000001" customHeight="1" x14ac:dyDescent="0.25">
      <c r="A600" s="43"/>
      <c r="B600" s="54"/>
      <c r="C600" s="55"/>
      <c r="D600" s="43"/>
      <c r="E600" s="43"/>
      <c r="F600" s="43"/>
      <c r="G600" s="43"/>
      <c r="H600" s="43"/>
      <c r="I600" s="56"/>
      <c r="J600" s="38"/>
      <c r="L600" s="41"/>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8"/>
      <c r="DT600" s="38"/>
      <c r="DU600" s="38"/>
      <c r="DV600" s="38"/>
      <c r="DW600" s="38"/>
      <c r="DX600" s="38"/>
      <c r="DY600" s="38"/>
      <c r="DZ600" s="38"/>
      <c r="EA600" s="38"/>
      <c r="EB600" s="38"/>
      <c r="EC600" s="38"/>
      <c r="ED600" s="38"/>
      <c r="EE600" s="38"/>
      <c r="EF600" s="38"/>
      <c r="EG600" s="38"/>
      <c r="EH600" s="38"/>
      <c r="EI600" s="38"/>
      <c r="EJ600" s="38"/>
      <c r="EK600" s="38"/>
      <c r="EL600" s="38"/>
      <c r="EM600" s="38"/>
      <c r="EN600" s="38"/>
      <c r="EO600" s="38"/>
      <c r="EP600" s="38"/>
      <c r="EQ600" s="38"/>
      <c r="ER600" s="38"/>
      <c r="ES600" s="38"/>
      <c r="ET600" s="38"/>
      <c r="EU600" s="38"/>
      <c r="EV600" s="38"/>
      <c r="EW600" s="38"/>
      <c r="EX600" s="38"/>
      <c r="EY600" s="38"/>
      <c r="EZ600" s="38"/>
    </row>
    <row r="601" spans="1:156" ht="20.100000000000001" customHeight="1" x14ac:dyDescent="0.25">
      <c r="A601" s="43"/>
      <c r="B601" s="54"/>
      <c r="C601" s="55"/>
      <c r="D601" s="43"/>
      <c r="E601" s="43"/>
      <c r="F601" s="43"/>
      <c r="G601" s="43"/>
      <c r="H601" s="43"/>
      <c r="I601" s="56"/>
      <c r="J601" s="38"/>
      <c r="L601" s="41"/>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8"/>
      <c r="DT601" s="38"/>
      <c r="DU601" s="38"/>
      <c r="DV601" s="38"/>
      <c r="DW601" s="38"/>
      <c r="DX601" s="38"/>
      <c r="DY601" s="38"/>
      <c r="DZ601" s="38"/>
      <c r="EA601" s="38"/>
      <c r="EB601" s="38"/>
      <c r="EC601" s="38"/>
      <c r="ED601" s="38"/>
      <c r="EE601" s="38"/>
      <c r="EF601" s="38"/>
      <c r="EG601" s="38"/>
      <c r="EH601" s="38"/>
      <c r="EI601" s="38"/>
      <c r="EJ601" s="38"/>
      <c r="EK601" s="38"/>
      <c r="EL601" s="38"/>
      <c r="EM601" s="38"/>
      <c r="EN601" s="38"/>
      <c r="EO601" s="38"/>
      <c r="EP601" s="38"/>
      <c r="EQ601" s="38"/>
      <c r="ER601" s="38"/>
      <c r="ES601" s="38"/>
      <c r="ET601" s="38"/>
      <c r="EU601" s="38"/>
      <c r="EV601" s="38"/>
      <c r="EW601" s="38"/>
      <c r="EX601" s="38"/>
      <c r="EY601" s="38"/>
      <c r="EZ601" s="38"/>
    </row>
    <row r="602" spans="1:156" ht="20.100000000000001" customHeight="1" x14ac:dyDescent="0.25">
      <c r="A602" s="43"/>
      <c r="B602" s="54"/>
      <c r="C602" s="55"/>
      <c r="D602" s="43"/>
      <c r="E602" s="43"/>
      <c r="F602" s="43"/>
      <c r="G602" s="43"/>
      <c r="H602" s="43"/>
      <c r="I602" s="56"/>
      <c r="J602" s="38"/>
      <c r="L602" s="41"/>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c r="DX602" s="38"/>
      <c r="DY602" s="38"/>
      <c r="DZ602" s="38"/>
      <c r="EA602" s="38"/>
      <c r="EB602" s="38"/>
      <c r="EC602" s="38"/>
      <c r="ED602" s="38"/>
      <c r="EE602" s="38"/>
      <c r="EF602" s="38"/>
      <c r="EG602" s="38"/>
      <c r="EH602" s="38"/>
      <c r="EI602" s="38"/>
      <c r="EJ602" s="38"/>
      <c r="EK602" s="38"/>
      <c r="EL602" s="38"/>
      <c r="EM602" s="38"/>
      <c r="EN602" s="38"/>
      <c r="EO602" s="38"/>
      <c r="EP602" s="38"/>
      <c r="EQ602" s="38"/>
      <c r="ER602" s="38"/>
      <c r="ES602" s="38"/>
      <c r="ET602" s="38"/>
      <c r="EU602" s="38"/>
      <c r="EV602" s="38"/>
      <c r="EW602" s="38"/>
      <c r="EX602" s="38"/>
      <c r="EY602" s="38"/>
      <c r="EZ602" s="38"/>
    </row>
    <row r="603" spans="1:156" ht="20.100000000000001" customHeight="1" x14ac:dyDescent="0.25">
      <c r="A603" s="43"/>
      <c r="B603" s="54"/>
      <c r="C603" s="55"/>
      <c r="D603" s="43"/>
      <c r="E603" s="43"/>
      <c r="F603" s="43"/>
      <c r="G603" s="43"/>
      <c r="H603" s="43"/>
      <c r="I603" s="56"/>
      <c r="J603" s="38"/>
      <c r="L603" s="41"/>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8"/>
      <c r="DU603" s="38"/>
      <c r="DV603" s="38"/>
      <c r="DW603" s="38"/>
      <c r="DX603" s="38"/>
      <c r="DY603" s="38"/>
      <c r="DZ603" s="38"/>
      <c r="EA603" s="38"/>
      <c r="EB603" s="38"/>
      <c r="EC603" s="38"/>
      <c r="ED603" s="38"/>
      <c r="EE603" s="38"/>
      <c r="EF603" s="38"/>
      <c r="EG603" s="38"/>
      <c r="EH603" s="38"/>
      <c r="EI603" s="38"/>
      <c r="EJ603" s="38"/>
      <c r="EK603" s="38"/>
      <c r="EL603" s="38"/>
      <c r="EM603" s="38"/>
      <c r="EN603" s="38"/>
      <c r="EO603" s="38"/>
      <c r="EP603" s="38"/>
      <c r="EQ603" s="38"/>
      <c r="ER603" s="38"/>
      <c r="ES603" s="38"/>
      <c r="ET603" s="38"/>
      <c r="EU603" s="38"/>
      <c r="EV603" s="38"/>
      <c r="EW603" s="38"/>
      <c r="EX603" s="38"/>
      <c r="EY603" s="38"/>
      <c r="EZ603" s="38"/>
    </row>
    <row r="604" spans="1:156" ht="20.100000000000001" customHeight="1" x14ac:dyDescent="0.25">
      <c r="A604" s="43"/>
      <c r="B604" s="54"/>
      <c r="C604" s="55"/>
      <c r="D604" s="43"/>
      <c r="E604" s="43"/>
      <c r="F604" s="43"/>
      <c r="G604" s="43"/>
      <c r="H604" s="43"/>
      <c r="I604" s="56"/>
      <c r="J604" s="38"/>
      <c r="L604" s="41"/>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c r="CY604" s="38"/>
      <c r="CZ604" s="38"/>
      <c r="DA604" s="38"/>
      <c r="DB604" s="38"/>
      <c r="DC604" s="38"/>
      <c r="DD604" s="38"/>
      <c r="DE604" s="38"/>
      <c r="DF604" s="38"/>
      <c r="DG604" s="38"/>
      <c r="DH604" s="38"/>
      <c r="DI604" s="38"/>
      <c r="DJ604" s="38"/>
      <c r="DK604" s="38"/>
      <c r="DL604" s="38"/>
      <c r="DM604" s="38"/>
      <c r="DN604" s="38"/>
      <c r="DO604" s="38"/>
      <c r="DP604" s="38"/>
      <c r="DQ604" s="38"/>
      <c r="DR604" s="38"/>
      <c r="DS604" s="38"/>
      <c r="DT604" s="38"/>
      <c r="DU604" s="38"/>
      <c r="DV604" s="38"/>
      <c r="DW604" s="38"/>
      <c r="DX604" s="38"/>
      <c r="DY604" s="38"/>
      <c r="DZ604" s="38"/>
      <c r="EA604" s="38"/>
      <c r="EB604" s="38"/>
      <c r="EC604" s="38"/>
      <c r="ED604" s="38"/>
      <c r="EE604" s="38"/>
      <c r="EF604" s="38"/>
      <c r="EG604" s="38"/>
      <c r="EH604" s="38"/>
      <c r="EI604" s="38"/>
      <c r="EJ604" s="38"/>
      <c r="EK604" s="38"/>
      <c r="EL604" s="38"/>
      <c r="EM604" s="38"/>
      <c r="EN604" s="38"/>
      <c r="EO604" s="38"/>
      <c r="EP604" s="38"/>
      <c r="EQ604" s="38"/>
      <c r="ER604" s="38"/>
      <c r="ES604" s="38"/>
      <c r="ET604" s="38"/>
      <c r="EU604" s="38"/>
      <c r="EV604" s="38"/>
      <c r="EW604" s="38"/>
      <c r="EX604" s="38"/>
      <c r="EY604" s="38"/>
      <c r="EZ604" s="38"/>
    </row>
    <row r="605" spans="1:156" ht="20.100000000000001" customHeight="1" x14ac:dyDescent="0.25">
      <c r="A605" s="43"/>
      <c r="B605" s="54"/>
      <c r="C605" s="55"/>
      <c r="D605" s="43"/>
      <c r="E605" s="43"/>
      <c r="F605" s="43"/>
      <c r="G605" s="43"/>
      <c r="H605" s="43"/>
      <c r="I605" s="56"/>
      <c r="J605" s="38"/>
      <c r="L605" s="41"/>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c r="CY605" s="38"/>
      <c r="CZ605" s="38"/>
      <c r="DA605" s="38"/>
      <c r="DB605" s="38"/>
      <c r="DC605" s="38"/>
      <c r="DD605" s="38"/>
      <c r="DE605" s="38"/>
      <c r="DF605" s="38"/>
      <c r="DG605" s="38"/>
      <c r="DH605" s="38"/>
      <c r="DI605" s="38"/>
      <c r="DJ605" s="38"/>
      <c r="DK605" s="38"/>
      <c r="DL605" s="38"/>
      <c r="DM605" s="38"/>
      <c r="DN605" s="38"/>
      <c r="DO605" s="38"/>
      <c r="DP605" s="38"/>
      <c r="DQ605" s="38"/>
      <c r="DR605" s="38"/>
      <c r="DS605" s="38"/>
      <c r="DT605" s="38"/>
      <c r="DU605" s="38"/>
      <c r="DV605" s="38"/>
      <c r="DW605" s="38"/>
      <c r="DX605" s="38"/>
      <c r="DY605" s="38"/>
      <c r="DZ605" s="38"/>
      <c r="EA605" s="38"/>
      <c r="EB605" s="38"/>
      <c r="EC605" s="38"/>
      <c r="ED605" s="38"/>
      <c r="EE605" s="38"/>
      <c r="EF605" s="38"/>
      <c r="EG605" s="38"/>
      <c r="EH605" s="38"/>
      <c r="EI605" s="38"/>
      <c r="EJ605" s="38"/>
      <c r="EK605" s="38"/>
      <c r="EL605" s="38"/>
      <c r="EM605" s="38"/>
      <c r="EN605" s="38"/>
      <c r="EO605" s="38"/>
      <c r="EP605" s="38"/>
      <c r="EQ605" s="38"/>
      <c r="ER605" s="38"/>
      <c r="ES605" s="38"/>
      <c r="ET605" s="38"/>
      <c r="EU605" s="38"/>
      <c r="EV605" s="38"/>
      <c r="EW605" s="38"/>
      <c r="EX605" s="38"/>
      <c r="EY605" s="38"/>
      <c r="EZ605" s="38"/>
    </row>
    <row r="606" spans="1:156" ht="20.100000000000001" customHeight="1" x14ac:dyDescent="0.25">
      <c r="A606" s="43"/>
      <c r="B606" s="54"/>
      <c r="C606" s="55"/>
      <c r="D606" s="43"/>
      <c r="E606" s="43"/>
      <c r="F606" s="43"/>
      <c r="G606" s="43"/>
      <c r="H606" s="43"/>
      <c r="I606" s="56"/>
      <c r="J606" s="38"/>
      <c r="L606" s="41"/>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c r="CY606" s="38"/>
      <c r="CZ606" s="38"/>
      <c r="DA606" s="38"/>
      <c r="DB606" s="38"/>
      <c r="DC606" s="38"/>
      <c r="DD606" s="38"/>
      <c r="DE606" s="38"/>
      <c r="DF606" s="38"/>
      <c r="DG606" s="38"/>
      <c r="DH606" s="38"/>
      <c r="DI606" s="38"/>
      <c r="DJ606" s="38"/>
      <c r="DK606" s="38"/>
      <c r="DL606" s="38"/>
      <c r="DM606" s="38"/>
      <c r="DN606" s="38"/>
      <c r="DO606" s="38"/>
      <c r="DP606" s="38"/>
      <c r="DQ606" s="38"/>
      <c r="DR606" s="38"/>
      <c r="DS606" s="38"/>
      <c r="DT606" s="38"/>
      <c r="DU606" s="38"/>
      <c r="DV606" s="38"/>
      <c r="DW606" s="38"/>
      <c r="DX606" s="38"/>
      <c r="DY606" s="38"/>
      <c r="DZ606" s="38"/>
      <c r="EA606" s="38"/>
      <c r="EB606" s="38"/>
      <c r="EC606" s="38"/>
      <c r="ED606" s="38"/>
      <c r="EE606" s="38"/>
      <c r="EF606" s="38"/>
      <c r="EG606" s="38"/>
      <c r="EH606" s="38"/>
      <c r="EI606" s="38"/>
      <c r="EJ606" s="38"/>
      <c r="EK606" s="38"/>
      <c r="EL606" s="38"/>
      <c r="EM606" s="38"/>
      <c r="EN606" s="38"/>
      <c r="EO606" s="38"/>
      <c r="EP606" s="38"/>
      <c r="EQ606" s="38"/>
      <c r="ER606" s="38"/>
      <c r="ES606" s="38"/>
      <c r="ET606" s="38"/>
      <c r="EU606" s="38"/>
      <c r="EV606" s="38"/>
      <c r="EW606" s="38"/>
      <c r="EX606" s="38"/>
      <c r="EY606" s="38"/>
      <c r="EZ606" s="38"/>
    </row>
    <row r="607" spans="1:156" ht="20.100000000000001" customHeight="1" x14ac:dyDescent="0.25">
      <c r="A607" s="43"/>
      <c r="B607" s="54"/>
      <c r="C607" s="55"/>
      <c r="D607" s="43"/>
      <c r="E607" s="43"/>
      <c r="F607" s="43"/>
      <c r="G607" s="43"/>
      <c r="H607" s="43"/>
      <c r="I607" s="56"/>
      <c r="J607" s="38"/>
      <c r="L607" s="41"/>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c r="CY607" s="38"/>
      <c r="CZ607" s="38"/>
      <c r="DA607" s="38"/>
      <c r="DB607" s="38"/>
      <c r="DC607" s="38"/>
      <c r="DD607" s="38"/>
      <c r="DE607" s="38"/>
      <c r="DF607" s="38"/>
      <c r="DG607" s="38"/>
      <c r="DH607" s="38"/>
      <c r="DI607" s="38"/>
      <c r="DJ607" s="38"/>
      <c r="DK607" s="38"/>
      <c r="DL607" s="38"/>
      <c r="DM607" s="38"/>
      <c r="DN607" s="38"/>
      <c r="DO607" s="38"/>
      <c r="DP607" s="38"/>
      <c r="DQ607" s="38"/>
      <c r="DR607" s="38"/>
      <c r="DS607" s="38"/>
      <c r="DT607" s="38"/>
      <c r="DU607" s="38"/>
      <c r="DV607" s="38"/>
      <c r="DW607" s="38"/>
      <c r="DX607" s="38"/>
      <c r="DY607" s="38"/>
      <c r="DZ607" s="38"/>
      <c r="EA607" s="38"/>
      <c r="EB607" s="38"/>
      <c r="EC607" s="38"/>
      <c r="ED607" s="38"/>
      <c r="EE607" s="38"/>
      <c r="EF607" s="38"/>
      <c r="EG607" s="38"/>
      <c r="EH607" s="38"/>
      <c r="EI607" s="38"/>
      <c r="EJ607" s="38"/>
      <c r="EK607" s="38"/>
      <c r="EL607" s="38"/>
      <c r="EM607" s="38"/>
      <c r="EN607" s="38"/>
      <c r="EO607" s="38"/>
      <c r="EP607" s="38"/>
      <c r="EQ607" s="38"/>
      <c r="ER607" s="38"/>
      <c r="ES607" s="38"/>
      <c r="ET607" s="38"/>
      <c r="EU607" s="38"/>
      <c r="EV607" s="38"/>
      <c r="EW607" s="38"/>
      <c r="EX607" s="38"/>
      <c r="EY607" s="38"/>
      <c r="EZ607" s="38"/>
    </row>
    <row r="608" spans="1:156" ht="20.100000000000001" customHeight="1" x14ac:dyDescent="0.25">
      <c r="A608" s="43"/>
      <c r="B608" s="54"/>
      <c r="C608" s="55"/>
      <c r="D608" s="43"/>
      <c r="E608" s="43"/>
      <c r="F608" s="43"/>
      <c r="G608" s="43"/>
      <c r="H608" s="43"/>
      <c r="I608" s="56"/>
      <c r="J608" s="38"/>
      <c r="L608" s="41"/>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c r="CY608" s="38"/>
      <c r="CZ608" s="38"/>
      <c r="DA608" s="38"/>
      <c r="DB608" s="38"/>
      <c r="DC608" s="38"/>
      <c r="DD608" s="38"/>
      <c r="DE608" s="38"/>
      <c r="DF608" s="38"/>
      <c r="DG608" s="38"/>
      <c r="DH608" s="38"/>
      <c r="DI608" s="38"/>
      <c r="DJ608" s="38"/>
      <c r="DK608" s="38"/>
      <c r="DL608" s="38"/>
      <c r="DM608" s="38"/>
      <c r="DN608" s="38"/>
      <c r="DO608" s="38"/>
      <c r="DP608" s="38"/>
      <c r="DQ608" s="38"/>
      <c r="DR608" s="38"/>
      <c r="DS608" s="38"/>
      <c r="DT608" s="38"/>
      <c r="DU608" s="38"/>
      <c r="DV608" s="38"/>
      <c r="DW608" s="38"/>
      <c r="DX608" s="38"/>
      <c r="DY608" s="38"/>
      <c r="DZ608" s="38"/>
      <c r="EA608" s="38"/>
      <c r="EB608" s="38"/>
      <c r="EC608" s="38"/>
      <c r="ED608" s="38"/>
      <c r="EE608" s="38"/>
      <c r="EF608" s="38"/>
      <c r="EG608" s="38"/>
      <c r="EH608" s="38"/>
      <c r="EI608" s="38"/>
      <c r="EJ608" s="38"/>
      <c r="EK608" s="38"/>
      <c r="EL608" s="38"/>
      <c r="EM608" s="38"/>
      <c r="EN608" s="38"/>
      <c r="EO608" s="38"/>
      <c r="EP608" s="38"/>
      <c r="EQ608" s="38"/>
      <c r="ER608" s="38"/>
      <c r="ES608" s="38"/>
      <c r="ET608" s="38"/>
      <c r="EU608" s="38"/>
      <c r="EV608" s="38"/>
      <c r="EW608" s="38"/>
      <c r="EX608" s="38"/>
      <c r="EY608" s="38"/>
      <c r="EZ608" s="38"/>
    </row>
    <row r="609" spans="1:156" ht="20.100000000000001" customHeight="1" x14ac:dyDescent="0.25">
      <c r="A609" s="43"/>
      <c r="B609" s="54"/>
      <c r="C609" s="55"/>
      <c r="D609" s="43"/>
      <c r="E609" s="43"/>
      <c r="F609" s="43"/>
      <c r="G609" s="43"/>
      <c r="H609" s="43"/>
      <c r="I609" s="56"/>
      <c r="J609" s="38"/>
      <c r="L609" s="41"/>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c r="CY609" s="38"/>
      <c r="CZ609" s="38"/>
      <c r="DA609" s="38"/>
      <c r="DB609" s="38"/>
      <c r="DC609" s="38"/>
      <c r="DD609" s="38"/>
      <c r="DE609" s="38"/>
      <c r="DF609" s="38"/>
      <c r="DG609" s="38"/>
      <c r="DH609" s="38"/>
      <c r="DI609" s="38"/>
      <c r="DJ609" s="38"/>
      <c r="DK609" s="38"/>
      <c r="DL609" s="38"/>
      <c r="DM609" s="38"/>
      <c r="DN609" s="38"/>
      <c r="DO609" s="38"/>
      <c r="DP609" s="38"/>
      <c r="DQ609" s="38"/>
      <c r="DR609" s="38"/>
      <c r="DS609" s="38"/>
      <c r="DT609" s="38"/>
      <c r="DU609" s="38"/>
      <c r="DV609" s="38"/>
      <c r="DW609" s="38"/>
      <c r="DX609" s="38"/>
      <c r="DY609" s="38"/>
      <c r="DZ609" s="38"/>
      <c r="EA609" s="38"/>
      <c r="EB609" s="38"/>
      <c r="EC609" s="38"/>
      <c r="ED609" s="38"/>
      <c r="EE609" s="38"/>
      <c r="EF609" s="38"/>
      <c r="EG609" s="38"/>
      <c r="EH609" s="38"/>
      <c r="EI609" s="38"/>
      <c r="EJ609" s="38"/>
      <c r="EK609" s="38"/>
      <c r="EL609" s="38"/>
      <c r="EM609" s="38"/>
      <c r="EN609" s="38"/>
      <c r="EO609" s="38"/>
      <c r="EP609" s="38"/>
      <c r="EQ609" s="38"/>
      <c r="ER609" s="38"/>
      <c r="ES609" s="38"/>
      <c r="ET609" s="38"/>
      <c r="EU609" s="38"/>
      <c r="EV609" s="38"/>
      <c r="EW609" s="38"/>
      <c r="EX609" s="38"/>
      <c r="EY609" s="38"/>
      <c r="EZ609" s="38"/>
    </row>
    <row r="610" spans="1:156" ht="20.100000000000001" customHeight="1" x14ac:dyDescent="0.25">
      <c r="A610" s="43"/>
      <c r="B610" s="54"/>
      <c r="C610" s="55"/>
      <c r="D610" s="43"/>
      <c r="E610" s="43"/>
      <c r="F610" s="43"/>
      <c r="G610" s="43"/>
      <c r="H610" s="43"/>
      <c r="I610" s="56"/>
      <c r="J610" s="38"/>
      <c r="L610" s="41"/>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c r="CY610" s="38"/>
      <c r="CZ610" s="38"/>
      <c r="DA610" s="38"/>
      <c r="DB610" s="38"/>
      <c r="DC610" s="38"/>
      <c r="DD610" s="38"/>
      <c r="DE610" s="38"/>
      <c r="DF610" s="38"/>
      <c r="DG610" s="38"/>
      <c r="DH610" s="38"/>
      <c r="DI610" s="38"/>
      <c r="DJ610" s="38"/>
      <c r="DK610" s="38"/>
      <c r="DL610" s="38"/>
      <c r="DM610" s="38"/>
      <c r="DN610" s="38"/>
      <c r="DO610" s="38"/>
      <c r="DP610" s="38"/>
      <c r="DQ610" s="38"/>
      <c r="DR610" s="38"/>
      <c r="DS610" s="38"/>
      <c r="DT610" s="38"/>
      <c r="DU610" s="38"/>
      <c r="DV610" s="38"/>
      <c r="DW610" s="38"/>
      <c r="DX610" s="38"/>
      <c r="DY610" s="38"/>
      <c r="DZ610" s="38"/>
      <c r="EA610" s="38"/>
      <c r="EB610" s="38"/>
      <c r="EC610" s="38"/>
      <c r="ED610" s="38"/>
      <c r="EE610" s="38"/>
      <c r="EF610" s="38"/>
      <c r="EG610" s="38"/>
      <c r="EH610" s="38"/>
      <c r="EI610" s="38"/>
      <c r="EJ610" s="38"/>
      <c r="EK610" s="38"/>
      <c r="EL610" s="38"/>
      <c r="EM610" s="38"/>
      <c r="EN610" s="38"/>
      <c r="EO610" s="38"/>
      <c r="EP610" s="38"/>
      <c r="EQ610" s="38"/>
      <c r="ER610" s="38"/>
      <c r="ES610" s="38"/>
      <c r="ET610" s="38"/>
      <c r="EU610" s="38"/>
      <c r="EV610" s="38"/>
      <c r="EW610" s="38"/>
      <c r="EX610" s="38"/>
      <c r="EY610" s="38"/>
      <c r="EZ610" s="38"/>
    </row>
    <row r="611" spans="1:156" ht="20.100000000000001" customHeight="1" x14ac:dyDescent="0.25">
      <c r="A611" s="43"/>
      <c r="B611" s="54"/>
      <c r="C611" s="55"/>
      <c r="D611" s="43"/>
      <c r="E611" s="43"/>
      <c r="F611" s="43"/>
      <c r="G611" s="43"/>
      <c r="H611" s="43"/>
      <c r="I611" s="56"/>
      <c r="J611" s="38"/>
      <c r="L611" s="41"/>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c r="CY611" s="38"/>
      <c r="CZ611" s="38"/>
      <c r="DA611" s="38"/>
      <c r="DB611" s="38"/>
      <c r="DC611" s="38"/>
      <c r="DD611" s="38"/>
      <c r="DE611" s="38"/>
      <c r="DF611" s="38"/>
      <c r="DG611" s="38"/>
      <c r="DH611" s="38"/>
      <c r="DI611" s="38"/>
      <c r="DJ611" s="38"/>
      <c r="DK611" s="38"/>
      <c r="DL611" s="38"/>
      <c r="DM611" s="38"/>
      <c r="DN611" s="38"/>
      <c r="DO611" s="38"/>
      <c r="DP611" s="38"/>
      <c r="DQ611" s="38"/>
      <c r="DR611" s="38"/>
      <c r="DS611" s="38"/>
      <c r="DT611" s="38"/>
      <c r="DU611" s="38"/>
      <c r="DV611" s="38"/>
      <c r="DW611" s="38"/>
      <c r="DX611" s="38"/>
      <c r="DY611" s="38"/>
      <c r="DZ611" s="38"/>
      <c r="EA611" s="38"/>
      <c r="EB611" s="38"/>
      <c r="EC611" s="38"/>
      <c r="ED611" s="38"/>
      <c r="EE611" s="38"/>
      <c r="EF611" s="38"/>
      <c r="EG611" s="38"/>
      <c r="EH611" s="38"/>
      <c r="EI611" s="38"/>
      <c r="EJ611" s="38"/>
      <c r="EK611" s="38"/>
      <c r="EL611" s="38"/>
      <c r="EM611" s="38"/>
      <c r="EN611" s="38"/>
      <c r="EO611" s="38"/>
      <c r="EP611" s="38"/>
      <c r="EQ611" s="38"/>
      <c r="ER611" s="38"/>
      <c r="ES611" s="38"/>
      <c r="ET611" s="38"/>
      <c r="EU611" s="38"/>
      <c r="EV611" s="38"/>
      <c r="EW611" s="38"/>
      <c r="EX611" s="38"/>
      <c r="EY611" s="38"/>
      <c r="EZ611" s="38"/>
    </row>
    <row r="612" spans="1:156" ht="20.100000000000001" customHeight="1" x14ac:dyDescent="0.25">
      <c r="A612" s="43"/>
      <c r="B612" s="54"/>
      <c r="C612" s="55"/>
      <c r="D612" s="43"/>
      <c r="E612" s="43"/>
      <c r="F612" s="43"/>
      <c r="G612" s="43"/>
      <c r="H612" s="43"/>
      <c r="I612" s="56"/>
      <c r="J612" s="38"/>
      <c r="L612" s="41"/>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c r="CY612" s="38"/>
      <c r="CZ612" s="38"/>
      <c r="DA612" s="38"/>
      <c r="DB612" s="38"/>
      <c r="DC612" s="38"/>
      <c r="DD612" s="38"/>
      <c r="DE612" s="38"/>
      <c r="DF612" s="38"/>
      <c r="DG612" s="38"/>
      <c r="DH612" s="38"/>
      <c r="DI612" s="38"/>
      <c r="DJ612" s="38"/>
      <c r="DK612" s="38"/>
      <c r="DL612" s="38"/>
      <c r="DM612" s="38"/>
      <c r="DN612" s="38"/>
      <c r="DO612" s="38"/>
      <c r="DP612" s="38"/>
      <c r="DQ612" s="38"/>
      <c r="DR612" s="38"/>
      <c r="DS612" s="38"/>
      <c r="DT612" s="38"/>
      <c r="DU612" s="38"/>
      <c r="DV612" s="38"/>
      <c r="DW612" s="38"/>
      <c r="DX612" s="38"/>
      <c r="DY612" s="38"/>
      <c r="DZ612" s="38"/>
      <c r="EA612" s="38"/>
      <c r="EB612" s="38"/>
      <c r="EC612" s="38"/>
      <c r="ED612" s="38"/>
      <c r="EE612" s="38"/>
      <c r="EF612" s="38"/>
      <c r="EG612" s="38"/>
      <c r="EH612" s="38"/>
      <c r="EI612" s="38"/>
      <c r="EJ612" s="38"/>
      <c r="EK612" s="38"/>
      <c r="EL612" s="38"/>
      <c r="EM612" s="38"/>
      <c r="EN612" s="38"/>
      <c r="EO612" s="38"/>
      <c r="EP612" s="38"/>
      <c r="EQ612" s="38"/>
      <c r="ER612" s="38"/>
      <c r="ES612" s="38"/>
      <c r="ET612" s="38"/>
      <c r="EU612" s="38"/>
      <c r="EV612" s="38"/>
      <c r="EW612" s="38"/>
      <c r="EX612" s="38"/>
      <c r="EY612" s="38"/>
      <c r="EZ612" s="38"/>
    </row>
    <row r="613" spans="1:156" ht="20.100000000000001" customHeight="1" x14ac:dyDescent="0.25">
      <c r="A613" s="43"/>
      <c r="B613" s="54"/>
      <c r="C613" s="55"/>
      <c r="D613" s="43"/>
      <c r="E613" s="43"/>
      <c r="F613" s="43"/>
      <c r="G613" s="43"/>
      <c r="H613" s="43"/>
      <c r="I613" s="56"/>
      <c r="J613" s="38"/>
      <c r="L613" s="41"/>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38"/>
      <c r="DT613" s="38"/>
      <c r="DU613" s="38"/>
      <c r="DV613" s="38"/>
      <c r="DW613" s="38"/>
      <c r="DX613" s="38"/>
      <c r="DY613" s="38"/>
      <c r="DZ613" s="38"/>
      <c r="EA613" s="38"/>
      <c r="EB613" s="38"/>
      <c r="EC613" s="38"/>
      <c r="ED613" s="38"/>
      <c r="EE613" s="38"/>
      <c r="EF613" s="38"/>
      <c r="EG613" s="38"/>
      <c r="EH613" s="38"/>
      <c r="EI613" s="38"/>
      <c r="EJ613" s="38"/>
      <c r="EK613" s="38"/>
      <c r="EL613" s="38"/>
      <c r="EM613" s="38"/>
      <c r="EN613" s="38"/>
      <c r="EO613" s="38"/>
      <c r="EP613" s="38"/>
      <c r="EQ613" s="38"/>
      <c r="ER613" s="38"/>
      <c r="ES613" s="38"/>
      <c r="ET613" s="38"/>
      <c r="EU613" s="38"/>
      <c r="EV613" s="38"/>
      <c r="EW613" s="38"/>
      <c r="EX613" s="38"/>
      <c r="EY613" s="38"/>
      <c r="EZ613" s="38"/>
    </row>
    <row r="614" spans="1:156" ht="20.100000000000001" customHeight="1" x14ac:dyDescent="0.25">
      <c r="A614" s="43"/>
      <c r="B614" s="54"/>
      <c r="C614" s="55"/>
      <c r="D614" s="43"/>
      <c r="E614" s="43"/>
      <c r="F614" s="43"/>
      <c r="G614" s="43"/>
      <c r="H614" s="43"/>
      <c r="I614" s="56"/>
      <c r="J614" s="38"/>
      <c r="L614" s="41"/>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38"/>
      <c r="DT614" s="38"/>
      <c r="DU614" s="38"/>
      <c r="DV614" s="38"/>
      <c r="DW614" s="38"/>
      <c r="DX614" s="38"/>
      <c r="DY614" s="38"/>
      <c r="DZ614" s="38"/>
      <c r="EA614" s="38"/>
      <c r="EB614" s="38"/>
      <c r="EC614" s="38"/>
      <c r="ED614" s="38"/>
      <c r="EE614" s="38"/>
      <c r="EF614" s="38"/>
      <c r="EG614" s="38"/>
      <c r="EH614" s="38"/>
      <c r="EI614" s="38"/>
      <c r="EJ614" s="38"/>
      <c r="EK614" s="38"/>
      <c r="EL614" s="38"/>
      <c r="EM614" s="38"/>
      <c r="EN614" s="38"/>
      <c r="EO614" s="38"/>
      <c r="EP614" s="38"/>
      <c r="EQ614" s="38"/>
      <c r="ER614" s="38"/>
      <c r="ES614" s="38"/>
      <c r="ET614" s="38"/>
      <c r="EU614" s="38"/>
      <c r="EV614" s="38"/>
      <c r="EW614" s="38"/>
      <c r="EX614" s="38"/>
      <c r="EY614" s="38"/>
      <c r="EZ614" s="38"/>
    </row>
    <row r="615" spans="1:156" ht="20.100000000000001" customHeight="1" x14ac:dyDescent="0.25">
      <c r="A615" s="43"/>
      <c r="B615" s="54"/>
      <c r="C615" s="55"/>
      <c r="D615" s="43"/>
      <c r="E615" s="43"/>
      <c r="F615" s="43"/>
      <c r="G615" s="43"/>
      <c r="H615" s="43"/>
      <c r="I615" s="56"/>
      <c r="J615" s="38"/>
      <c r="L615" s="41"/>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c r="CY615" s="38"/>
      <c r="CZ615" s="38"/>
      <c r="DA615" s="38"/>
      <c r="DB615" s="38"/>
      <c r="DC615" s="38"/>
      <c r="DD615" s="38"/>
      <c r="DE615" s="38"/>
      <c r="DF615" s="38"/>
      <c r="DG615" s="38"/>
      <c r="DH615" s="38"/>
      <c r="DI615" s="38"/>
      <c r="DJ615" s="38"/>
      <c r="DK615" s="38"/>
      <c r="DL615" s="38"/>
      <c r="DM615" s="38"/>
      <c r="DN615" s="38"/>
      <c r="DO615" s="38"/>
      <c r="DP615" s="38"/>
      <c r="DQ615" s="38"/>
      <c r="DR615" s="38"/>
      <c r="DS615" s="38"/>
      <c r="DT615" s="38"/>
      <c r="DU615" s="38"/>
      <c r="DV615" s="38"/>
      <c r="DW615" s="38"/>
      <c r="DX615" s="38"/>
      <c r="DY615" s="38"/>
      <c r="DZ615" s="38"/>
      <c r="EA615" s="38"/>
      <c r="EB615" s="38"/>
      <c r="EC615" s="38"/>
      <c r="ED615" s="38"/>
      <c r="EE615" s="38"/>
      <c r="EF615" s="38"/>
      <c r="EG615" s="38"/>
      <c r="EH615" s="38"/>
      <c r="EI615" s="38"/>
      <c r="EJ615" s="38"/>
      <c r="EK615" s="38"/>
      <c r="EL615" s="38"/>
      <c r="EM615" s="38"/>
      <c r="EN615" s="38"/>
      <c r="EO615" s="38"/>
      <c r="EP615" s="38"/>
      <c r="EQ615" s="38"/>
      <c r="ER615" s="38"/>
      <c r="ES615" s="38"/>
      <c r="ET615" s="38"/>
      <c r="EU615" s="38"/>
      <c r="EV615" s="38"/>
      <c r="EW615" s="38"/>
      <c r="EX615" s="38"/>
      <c r="EY615" s="38"/>
      <c r="EZ615" s="38"/>
    </row>
    <row r="616" spans="1:156" ht="20.100000000000001" customHeight="1" x14ac:dyDescent="0.25">
      <c r="A616" s="43"/>
      <c r="B616" s="54"/>
      <c r="C616" s="55"/>
      <c r="D616" s="43"/>
      <c r="E616" s="43"/>
      <c r="F616" s="43"/>
      <c r="G616" s="43"/>
      <c r="H616" s="43"/>
      <c r="I616" s="56"/>
      <c r="J616" s="38"/>
      <c r="L616" s="41"/>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c r="CY616" s="38"/>
      <c r="CZ616" s="38"/>
      <c r="DA616" s="38"/>
      <c r="DB616" s="38"/>
      <c r="DC616" s="38"/>
      <c r="DD616" s="38"/>
      <c r="DE616" s="38"/>
      <c r="DF616" s="38"/>
      <c r="DG616" s="38"/>
      <c r="DH616" s="38"/>
      <c r="DI616" s="38"/>
      <c r="DJ616" s="38"/>
      <c r="DK616" s="38"/>
      <c r="DL616" s="38"/>
      <c r="DM616" s="38"/>
      <c r="DN616" s="38"/>
      <c r="DO616" s="38"/>
      <c r="DP616" s="38"/>
      <c r="DQ616" s="38"/>
      <c r="DR616" s="38"/>
      <c r="DS616" s="38"/>
      <c r="DT616" s="38"/>
      <c r="DU616" s="38"/>
      <c r="DV616" s="38"/>
      <c r="DW616" s="38"/>
      <c r="DX616" s="38"/>
      <c r="DY616" s="38"/>
      <c r="DZ616" s="38"/>
      <c r="EA616" s="38"/>
      <c r="EB616" s="38"/>
      <c r="EC616" s="38"/>
      <c r="ED616" s="38"/>
      <c r="EE616" s="38"/>
      <c r="EF616" s="38"/>
      <c r="EG616" s="38"/>
      <c r="EH616" s="38"/>
      <c r="EI616" s="38"/>
      <c r="EJ616" s="38"/>
      <c r="EK616" s="38"/>
      <c r="EL616" s="38"/>
      <c r="EM616" s="38"/>
      <c r="EN616" s="38"/>
      <c r="EO616" s="38"/>
      <c r="EP616" s="38"/>
      <c r="EQ616" s="38"/>
      <c r="ER616" s="38"/>
      <c r="ES616" s="38"/>
      <c r="ET616" s="38"/>
      <c r="EU616" s="38"/>
      <c r="EV616" s="38"/>
      <c r="EW616" s="38"/>
      <c r="EX616" s="38"/>
      <c r="EY616" s="38"/>
      <c r="EZ616" s="38"/>
    </row>
    <row r="617" spans="1:156" ht="20.100000000000001" customHeight="1" x14ac:dyDescent="0.25">
      <c r="A617" s="43"/>
      <c r="B617" s="54"/>
      <c r="C617" s="55"/>
      <c r="D617" s="43"/>
      <c r="E617" s="43"/>
      <c r="F617" s="43"/>
      <c r="G617" s="43"/>
      <c r="H617" s="43"/>
      <c r="I617" s="56"/>
      <c r="J617" s="38"/>
      <c r="L617" s="41"/>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c r="CY617" s="38"/>
      <c r="CZ617" s="38"/>
      <c r="DA617" s="38"/>
      <c r="DB617" s="38"/>
      <c r="DC617" s="38"/>
      <c r="DD617" s="38"/>
      <c r="DE617" s="38"/>
      <c r="DF617" s="38"/>
      <c r="DG617" s="38"/>
      <c r="DH617" s="38"/>
      <c r="DI617" s="38"/>
      <c r="DJ617" s="38"/>
      <c r="DK617" s="38"/>
      <c r="DL617" s="38"/>
      <c r="DM617" s="38"/>
      <c r="DN617" s="38"/>
      <c r="DO617" s="38"/>
      <c r="DP617" s="38"/>
      <c r="DQ617" s="38"/>
      <c r="DR617" s="38"/>
      <c r="DS617" s="38"/>
      <c r="DT617" s="38"/>
      <c r="DU617" s="38"/>
      <c r="DV617" s="38"/>
      <c r="DW617" s="38"/>
      <c r="DX617" s="38"/>
      <c r="DY617" s="38"/>
      <c r="DZ617" s="38"/>
      <c r="EA617" s="38"/>
      <c r="EB617" s="38"/>
      <c r="EC617" s="38"/>
      <c r="ED617" s="38"/>
      <c r="EE617" s="38"/>
      <c r="EF617" s="38"/>
      <c r="EG617" s="38"/>
      <c r="EH617" s="38"/>
      <c r="EI617" s="38"/>
      <c r="EJ617" s="38"/>
      <c r="EK617" s="38"/>
      <c r="EL617" s="38"/>
      <c r="EM617" s="38"/>
      <c r="EN617" s="38"/>
      <c r="EO617" s="38"/>
      <c r="EP617" s="38"/>
      <c r="EQ617" s="38"/>
      <c r="ER617" s="38"/>
      <c r="ES617" s="38"/>
      <c r="ET617" s="38"/>
      <c r="EU617" s="38"/>
      <c r="EV617" s="38"/>
      <c r="EW617" s="38"/>
      <c r="EX617" s="38"/>
      <c r="EY617" s="38"/>
      <c r="EZ617" s="38"/>
    </row>
    <row r="618" spans="1:156" ht="20.100000000000001" customHeight="1" x14ac:dyDescent="0.25">
      <c r="A618" s="43"/>
      <c r="B618" s="54"/>
      <c r="C618" s="55"/>
      <c r="D618" s="43"/>
      <c r="E618" s="43"/>
      <c r="F618" s="43"/>
      <c r="G618" s="43"/>
      <c r="H618" s="43"/>
      <c r="I618" s="56"/>
      <c r="J618" s="38"/>
      <c r="L618" s="41"/>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c r="CY618" s="38"/>
      <c r="CZ618" s="38"/>
      <c r="DA618" s="38"/>
      <c r="DB618" s="38"/>
      <c r="DC618" s="38"/>
      <c r="DD618" s="38"/>
      <c r="DE618" s="38"/>
      <c r="DF618" s="38"/>
      <c r="DG618" s="38"/>
      <c r="DH618" s="38"/>
      <c r="DI618" s="38"/>
      <c r="DJ618" s="38"/>
      <c r="DK618" s="38"/>
      <c r="DL618" s="38"/>
      <c r="DM618" s="38"/>
      <c r="DN618" s="38"/>
      <c r="DO618" s="38"/>
      <c r="DP618" s="38"/>
      <c r="DQ618" s="38"/>
      <c r="DR618" s="38"/>
      <c r="DS618" s="38"/>
      <c r="DT618" s="38"/>
      <c r="DU618" s="38"/>
      <c r="DV618" s="38"/>
      <c r="DW618" s="38"/>
      <c r="DX618" s="38"/>
      <c r="DY618" s="38"/>
      <c r="DZ618" s="38"/>
      <c r="EA618" s="38"/>
      <c r="EB618" s="38"/>
      <c r="EC618" s="38"/>
      <c r="ED618" s="38"/>
      <c r="EE618" s="38"/>
      <c r="EF618" s="38"/>
      <c r="EG618" s="38"/>
      <c r="EH618" s="38"/>
      <c r="EI618" s="38"/>
      <c r="EJ618" s="38"/>
      <c r="EK618" s="38"/>
      <c r="EL618" s="38"/>
      <c r="EM618" s="38"/>
      <c r="EN618" s="38"/>
      <c r="EO618" s="38"/>
      <c r="EP618" s="38"/>
      <c r="EQ618" s="38"/>
      <c r="ER618" s="38"/>
      <c r="ES618" s="38"/>
      <c r="ET618" s="38"/>
      <c r="EU618" s="38"/>
      <c r="EV618" s="38"/>
      <c r="EW618" s="38"/>
      <c r="EX618" s="38"/>
      <c r="EY618" s="38"/>
      <c r="EZ618" s="38"/>
    </row>
    <row r="619" spans="1:156" ht="20.100000000000001" customHeight="1" x14ac:dyDescent="0.25">
      <c r="A619" s="43"/>
      <c r="B619" s="54"/>
      <c r="C619" s="55"/>
      <c r="D619" s="43"/>
      <c r="E619" s="43"/>
      <c r="F619" s="43"/>
      <c r="G619" s="43"/>
      <c r="H619" s="43"/>
      <c r="I619" s="56"/>
      <c r="J619" s="38"/>
      <c r="L619" s="41"/>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c r="CY619" s="38"/>
      <c r="CZ619" s="38"/>
      <c r="DA619" s="38"/>
      <c r="DB619" s="38"/>
      <c r="DC619" s="38"/>
      <c r="DD619" s="38"/>
      <c r="DE619" s="38"/>
      <c r="DF619" s="38"/>
      <c r="DG619" s="38"/>
      <c r="DH619" s="38"/>
      <c r="DI619" s="38"/>
      <c r="DJ619" s="38"/>
      <c r="DK619" s="38"/>
      <c r="DL619" s="38"/>
      <c r="DM619" s="38"/>
      <c r="DN619" s="38"/>
      <c r="DO619" s="38"/>
      <c r="DP619" s="38"/>
      <c r="DQ619" s="38"/>
      <c r="DR619" s="38"/>
      <c r="DS619" s="38"/>
      <c r="DT619" s="38"/>
      <c r="DU619" s="38"/>
      <c r="DV619" s="38"/>
      <c r="DW619" s="38"/>
      <c r="DX619" s="38"/>
      <c r="DY619" s="38"/>
      <c r="DZ619" s="38"/>
      <c r="EA619" s="38"/>
      <c r="EB619" s="38"/>
      <c r="EC619" s="38"/>
      <c r="ED619" s="38"/>
      <c r="EE619" s="38"/>
      <c r="EF619" s="38"/>
      <c r="EG619" s="38"/>
      <c r="EH619" s="38"/>
      <c r="EI619" s="38"/>
      <c r="EJ619" s="38"/>
      <c r="EK619" s="38"/>
      <c r="EL619" s="38"/>
      <c r="EM619" s="38"/>
      <c r="EN619" s="38"/>
      <c r="EO619" s="38"/>
      <c r="EP619" s="38"/>
      <c r="EQ619" s="38"/>
      <c r="ER619" s="38"/>
      <c r="ES619" s="38"/>
      <c r="ET619" s="38"/>
      <c r="EU619" s="38"/>
      <c r="EV619" s="38"/>
      <c r="EW619" s="38"/>
      <c r="EX619" s="38"/>
      <c r="EY619" s="38"/>
      <c r="EZ619" s="38"/>
    </row>
    <row r="620" spans="1:156" ht="20.100000000000001" customHeight="1" x14ac:dyDescent="0.25">
      <c r="A620" s="43"/>
      <c r="B620" s="54"/>
      <c r="C620" s="55"/>
      <c r="D620" s="43"/>
      <c r="E620" s="43"/>
      <c r="F620" s="43"/>
      <c r="G620" s="43"/>
      <c r="H620" s="43"/>
      <c r="I620" s="56"/>
      <c r="J620" s="38"/>
      <c r="L620" s="41"/>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c r="CY620" s="38"/>
      <c r="CZ620" s="38"/>
      <c r="DA620" s="38"/>
      <c r="DB620" s="38"/>
      <c r="DC620" s="38"/>
      <c r="DD620" s="38"/>
      <c r="DE620" s="38"/>
      <c r="DF620" s="38"/>
      <c r="DG620" s="38"/>
      <c r="DH620" s="38"/>
      <c r="DI620" s="38"/>
      <c r="DJ620" s="38"/>
      <c r="DK620" s="38"/>
      <c r="DL620" s="38"/>
      <c r="DM620" s="38"/>
      <c r="DN620" s="38"/>
      <c r="DO620" s="38"/>
      <c r="DP620" s="38"/>
      <c r="DQ620" s="38"/>
      <c r="DR620" s="38"/>
      <c r="DS620" s="38"/>
      <c r="DT620" s="38"/>
      <c r="DU620" s="38"/>
      <c r="DV620" s="38"/>
      <c r="DW620" s="38"/>
      <c r="DX620" s="38"/>
      <c r="DY620" s="38"/>
      <c r="DZ620" s="38"/>
      <c r="EA620" s="38"/>
      <c r="EB620" s="38"/>
      <c r="EC620" s="38"/>
      <c r="ED620" s="38"/>
      <c r="EE620" s="38"/>
      <c r="EF620" s="38"/>
      <c r="EG620" s="38"/>
      <c r="EH620" s="38"/>
      <c r="EI620" s="38"/>
      <c r="EJ620" s="38"/>
      <c r="EK620" s="38"/>
      <c r="EL620" s="38"/>
      <c r="EM620" s="38"/>
      <c r="EN620" s="38"/>
      <c r="EO620" s="38"/>
      <c r="EP620" s="38"/>
      <c r="EQ620" s="38"/>
      <c r="ER620" s="38"/>
      <c r="ES620" s="38"/>
      <c r="ET620" s="38"/>
      <c r="EU620" s="38"/>
      <c r="EV620" s="38"/>
      <c r="EW620" s="38"/>
      <c r="EX620" s="38"/>
      <c r="EY620" s="38"/>
      <c r="EZ620" s="38"/>
    </row>
    <row r="621" spans="1:156" ht="20.100000000000001" customHeight="1" x14ac:dyDescent="0.25">
      <c r="A621" s="43"/>
      <c r="B621" s="54"/>
      <c r="C621" s="55"/>
      <c r="D621" s="43"/>
      <c r="E621" s="43"/>
      <c r="F621" s="43"/>
      <c r="G621" s="43"/>
      <c r="H621" s="43"/>
      <c r="I621" s="56"/>
      <c r="J621" s="38"/>
      <c r="L621" s="41"/>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c r="CY621" s="38"/>
      <c r="CZ621" s="38"/>
      <c r="DA621" s="38"/>
      <c r="DB621" s="38"/>
      <c r="DC621" s="38"/>
      <c r="DD621" s="38"/>
      <c r="DE621" s="38"/>
      <c r="DF621" s="38"/>
      <c r="DG621" s="38"/>
      <c r="DH621" s="38"/>
      <c r="DI621" s="38"/>
      <c r="DJ621" s="38"/>
      <c r="DK621" s="38"/>
      <c r="DL621" s="38"/>
      <c r="DM621" s="38"/>
      <c r="DN621" s="38"/>
      <c r="DO621" s="38"/>
      <c r="DP621" s="38"/>
      <c r="DQ621" s="38"/>
      <c r="DR621" s="38"/>
      <c r="DS621" s="38"/>
      <c r="DT621" s="38"/>
      <c r="DU621" s="38"/>
      <c r="DV621" s="38"/>
      <c r="DW621" s="38"/>
      <c r="DX621" s="38"/>
      <c r="DY621" s="38"/>
      <c r="DZ621" s="38"/>
      <c r="EA621" s="38"/>
      <c r="EB621" s="38"/>
      <c r="EC621" s="38"/>
      <c r="ED621" s="38"/>
      <c r="EE621" s="38"/>
      <c r="EF621" s="38"/>
      <c r="EG621" s="38"/>
      <c r="EH621" s="38"/>
      <c r="EI621" s="38"/>
      <c r="EJ621" s="38"/>
      <c r="EK621" s="38"/>
      <c r="EL621" s="38"/>
      <c r="EM621" s="38"/>
      <c r="EN621" s="38"/>
      <c r="EO621" s="38"/>
      <c r="EP621" s="38"/>
      <c r="EQ621" s="38"/>
      <c r="ER621" s="38"/>
      <c r="ES621" s="38"/>
      <c r="ET621" s="38"/>
      <c r="EU621" s="38"/>
      <c r="EV621" s="38"/>
      <c r="EW621" s="38"/>
      <c r="EX621" s="38"/>
      <c r="EY621" s="38"/>
      <c r="EZ621" s="38"/>
    </row>
    <row r="622" spans="1:156" ht="20.100000000000001" customHeight="1" x14ac:dyDescent="0.25">
      <c r="A622" s="43"/>
      <c r="B622" s="54"/>
      <c r="C622" s="55"/>
      <c r="D622" s="43"/>
      <c r="E622" s="43"/>
      <c r="F622" s="43"/>
      <c r="G622" s="43"/>
      <c r="H622" s="43"/>
      <c r="I622" s="56"/>
      <c r="J622" s="38"/>
      <c r="L622" s="41"/>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c r="CY622" s="38"/>
      <c r="CZ622" s="38"/>
      <c r="DA622" s="38"/>
      <c r="DB622" s="38"/>
      <c r="DC622" s="38"/>
      <c r="DD622" s="38"/>
      <c r="DE622" s="38"/>
      <c r="DF622" s="38"/>
      <c r="DG622" s="38"/>
      <c r="DH622" s="38"/>
      <c r="DI622" s="38"/>
      <c r="DJ622" s="38"/>
      <c r="DK622" s="38"/>
      <c r="DL622" s="38"/>
      <c r="DM622" s="38"/>
      <c r="DN622" s="38"/>
      <c r="DO622" s="38"/>
      <c r="DP622" s="38"/>
      <c r="DQ622" s="38"/>
      <c r="DR622" s="38"/>
      <c r="DS622" s="38"/>
      <c r="DT622" s="38"/>
      <c r="DU622" s="38"/>
      <c r="DV622" s="38"/>
      <c r="DW622" s="38"/>
      <c r="DX622" s="38"/>
      <c r="DY622" s="38"/>
      <c r="DZ622" s="38"/>
      <c r="EA622" s="38"/>
      <c r="EB622" s="38"/>
      <c r="EC622" s="38"/>
      <c r="ED622" s="38"/>
      <c r="EE622" s="38"/>
      <c r="EF622" s="38"/>
      <c r="EG622" s="38"/>
      <c r="EH622" s="38"/>
      <c r="EI622" s="38"/>
      <c r="EJ622" s="38"/>
      <c r="EK622" s="38"/>
      <c r="EL622" s="38"/>
      <c r="EM622" s="38"/>
      <c r="EN622" s="38"/>
      <c r="EO622" s="38"/>
      <c r="EP622" s="38"/>
      <c r="EQ622" s="38"/>
      <c r="ER622" s="38"/>
      <c r="ES622" s="38"/>
      <c r="ET622" s="38"/>
      <c r="EU622" s="38"/>
      <c r="EV622" s="38"/>
      <c r="EW622" s="38"/>
      <c r="EX622" s="38"/>
      <c r="EY622" s="38"/>
      <c r="EZ622" s="38"/>
    </row>
    <row r="623" spans="1:156" ht="20.100000000000001" customHeight="1" x14ac:dyDescent="0.25">
      <c r="A623" s="43"/>
      <c r="B623" s="54"/>
      <c r="C623" s="55"/>
      <c r="D623" s="43"/>
      <c r="E623" s="43"/>
      <c r="F623" s="43"/>
      <c r="G623" s="43"/>
      <c r="H623" s="43"/>
      <c r="I623" s="56"/>
      <c r="J623" s="38"/>
      <c r="L623" s="41"/>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c r="CY623" s="38"/>
      <c r="CZ623" s="38"/>
      <c r="DA623" s="38"/>
      <c r="DB623" s="38"/>
      <c r="DC623" s="38"/>
      <c r="DD623" s="38"/>
      <c r="DE623" s="38"/>
      <c r="DF623" s="38"/>
      <c r="DG623" s="38"/>
      <c r="DH623" s="38"/>
      <c r="DI623" s="38"/>
      <c r="DJ623" s="38"/>
      <c r="DK623" s="38"/>
      <c r="DL623" s="38"/>
      <c r="DM623" s="38"/>
      <c r="DN623" s="38"/>
      <c r="DO623" s="38"/>
      <c r="DP623" s="38"/>
      <c r="DQ623" s="38"/>
      <c r="DR623" s="38"/>
      <c r="DS623" s="38"/>
      <c r="DT623" s="38"/>
      <c r="DU623" s="38"/>
      <c r="DV623" s="38"/>
      <c r="DW623" s="38"/>
      <c r="DX623" s="38"/>
      <c r="DY623" s="38"/>
      <c r="DZ623" s="38"/>
      <c r="EA623" s="38"/>
      <c r="EB623" s="38"/>
      <c r="EC623" s="38"/>
      <c r="ED623" s="38"/>
      <c r="EE623" s="38"/>
      <c r="EF623" s="38"/>
      <c r="EG623" s="38"/>
      <c r="EH623" s="38"/>
      <c r="EI623" s="38"/>
      <c r="EJ623" s="38"/>
      <c r="EK623" s="38"/>
      <c r="EL623" s="38"/>
      <c r="EM623" s="38"/>
      <c r="EN623" s="38"/>
      <c r="EO623" s="38"/>
      <c r="EP623" s="38"/>
      <c r="EQ623" s="38"/>
      <c r="ER623" s="38"/>
      <c r="ES623" s="38"/>
      <c r="ET623" s="38"/>
      <c r="EU623" s="38"/>
      <c r="EV623" s="38"/>
      <c r="EW623" s="38"/>
      <c r="EX623" s="38"/>
      <c r="EY623" s="38"/>
      <c r="EZ623" s="38"/>
    </row>
    <row r="624" spans="1:156" ht="20.100000000000001" customHeight="1" x14ac:dyDescent="0.25">
      <c r="A624" s="43"/>
      <c r="B624" s="54"/>
      <c r="C624" s="55"/>
      <c r="D624" s="43"/>
      <c r="E624" s="43"/>
      <c r="F624" s="43"/>
      <c r="G624" s="43"/>
      <c r="H624" s="43"/>
      <c r="I624" s="56"/>
      <c r="J624" s="38"/>
      <c r="L624" s="41"/>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c r="CY624" s="38"/>
      <c r="CZ624" s="38"/>
      <c r="DA624" s="38"/>
      <c r="DB624" s="38"/>
      <c r="DC624" s="38"/>
      <c r="DD624" s="38"/>
      <c r="DE624" s="38"/>
      <c r="DF624" s="38"/>
      <c r="DG624" s="38"/>
      <c r="DH624" s="38"/>
      <c r="DI624" s="38"/>
      <c r="DJ624" s="38"/>
      <c r="DK624" s="38"/>
      <c r="DL624" s="38"/>
      <c r="DM624" s="38"/>
      <c r="DN624" s="38"/>
      <c r="DO624" s="38"/>
      <c r="DP624" s="38"/>
      <c r="DQ624" s="38"/>
      <c r="DR624" s="38"/>
      <c r="DS624" s="38"/>
      <c r="DT624" s="38"/>
      <c r="DU624" s="38"/>
      <c r="DV624" s="38"/>
      <c r="DW624" s="38"/>
      <c r="DX624" s="38"/>
      <c r="DY624" s="38"/>
      <c r="DZ624" s="38"/>
      <c r="EA624" s="38"/>
      <c r="EB624" s="38"/>
      <c r="EC624" s="38"/>
      <c r="ED624" s="38"/>
      <c r="EE624" s="38"/>
      <c r="EF624" s="38"/>
      <c r="EG624" s="38"/>
      <c r="EH624" s="38"/>
      <c r="EI624" s="38"/>
      <c r="EJ624" s="38"/>
      <c r="EK624" s="38"/>
      <c r="EL624" s="38"/>
      <c r="EM624" s="38"/>
      <c r="EN624" s="38"/>
      <c r="EO624" s="38"/>
      <c r="EP624" s="38"/>
      <c r="EQ624" s="38"/>
      <c r="ER624" s="38"/>
      <c r="ES624" s="38"/>
      <c r="ET624" s="38"/>
      <c r="EU624" s="38"/>
      <c r="EV624" s="38"/>
      <c r="EW624" s="38"/>
      <c r="EX624" s="38"/>
      <c r="EY624" s="38"/>
      <c r="EZ624" s="38"/>
    </row>
    <row r="625" spans="1:156" ht="20.100000000000001" customHeight="1" x14ac:dyDescent="0.25">
      <c r="A625" s="43"/>
      <c r="B625" s="54"/>
      <c r="C625" s="55"/>
      <c r="D625" s="43"/>
      <c r="E625" s="43"/>
      <c r="F625" s="43"/>
      <c r="G625" s="43"/>
      <c r="H625" s="43"/>
      <c r="I625" s="56"/>
      <c r="J625" s="38"/>
      <c r="L625" s="41"/>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c r="CY625" s="38"/>
      <c r="CZ625" s="38"/>
      <c r="DA625" s="38"/>
      <c r="DB625" s="38"/>
      <c r="DC625" s="38"/>
      <c r="DD625" s="38"/>
      <c r="DE625" s="38"/>
      <c r="DF625" s="38"/>
      <c r="DG625" s="38"/>
      <c r="DH625" s="38"/>
      <c r="DI625" s="38"/>
      <c r="DJ625" s="38"/>
      <c r="DK625" s="38"/>
      <c r="DL625" s="38"/>
      <c r="DM625" s="38"/>
      <c r="DN625" s="38"/>
      <c r="DO625" s="38"/>
      <c r="DP625" s="38"/>
      <c r="DQ625" s="38"/>
      <c r="DR625" s="38"/>
      <c r="DS625" s="38"/>
      <c r="DT625" s="38"/>
      <c r="DU625" s="38"/>
      <c r="DV625" s="38"/>
      <c r="DW625" s="38"/>
      <c r="DX625" s="38"/>
      <c r="DY625" s="38"/>
      <c r="DZ625" s="38"/>
      <c r="EA625" s="38"/>
      <c r="EB625" s="38"/>
      <c r="EC625" s="38"/>
      <c r="ED625" s="38"/>
      <c r="EE625" s="38"/>
      <c r="EF625" s="38"/>
      <c r="EG625" s="38"/>
      <c r="EH625" s="38"/>
      <c r="EI625" s="38"/>
      <c r="EJ625" s="38"/>
      <c r="EK625" s="38"/>
      <c r="EL625" s="38"/>
      <c r="EM625" s="38"/>
      <c r="EN625" s="38"/>
      <c r="EO625" s="38"/>
      <c r="EP625" s="38"/>
      <c r="EQ625" s="38"/>
      <c r="ER625" s="38"/>
      <c r="ES625" s="38"/>
      <c r="ET625" s="38"/>
      <c r="EU625" s="38"/>
      <c r="EV625" s="38"/>
      <c r="EW625" s="38"/>
      <c r="EX625" s="38"/>
      <c r="EY625" s="38"/>
      <c r="EZ625" s="38"/>
    </row>
    <row r="626" spans="1:156" ht="20.100000000000001" customHeight="1" x14ac:dyDescent="0.25">
      <c r="A626" s="43"/>
      <c r="B626" s="54"/>
      <c r="C626" s="55"/>
      <c r="D626" s="43"/>
      <c r="E626" s="43"/>
      <c r="F626" s="43"/>
      <c r="G626" s="43"/>
      <c r="H626" s="43"/>
      <c r="I626" s="56"/>
      <c r="J626" s="38"/>
      <c r="L626" s="41"/>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c r="CY626" s="38"/>
      <c r="CZ626" s="38"/>
      <c r="DA626" s="38"/>
      <c r="DB626" s="38"/>
      <c r="DC626" s="38"/>
      <c r="DD626" s="38"/>
      <c r="DE626" s="38"/>
      <c r="DF626" s="38"/>
      <c r="DG626" s="38"/>
      <c r="DH626" s="38"/>
      <c r="DI626" s="38"/>
      <c r="DJ626" s="38"/>
      <c r="DK626" s="38"/>
      <c r="DL626" s="38"/>
      <c r="DM626" s="38"/>
      <c r="DN626" s="38"/>
      <c r="DO626" s="38"/>
      <c r="DP626" s="38"/>
      <c r="DQ626" s="38"/>
      <c r="DR626" s="38"/>
      <c r="DS626" s="38"/>
      <c r="DT626" s="38"/>
      <c r="DU626" s="38"/>
      <c r="DV626" s="38"/>
      <c r="DW626" s="38"/>
      <c r="DX626" s="38"/>
      <c r="DY626" s="38"/>
      <c r="DZ626" s="38"/>
      <c r="EA626" s="38"/>
      <c r="EB626" s="38"/>
      <c r="EC626" s="38"/>
      <c r="ED626" s="38"/>
      <c r="EE626" s="38"/>
      <c r="EF626" s="38"/>
      <c r="EG626" s="38"/>
      <c r="EH626" s="38"/>
      <c r="EI626" s="38"/>
      <c r="EJ626" s="38"/>
      <c r="EK626" s="38"/>
      <c r="EL626" s="38"/>
      <c r="EM626" s="38"/>
      <c r="EN626" s="38"/>
      <c r="EO626" s="38"/>
      <c r="EP626" s="38"/>
      <c r="EQ626" s="38"/>
      <c r="ER626" s="38"/>
      <c r="ES626" s="38"/>
      <c r="ET626" s="38"/>
      <c r="EU626" s="38"/>
      <c r="EV626" s="38"/>
      <c r="EW626" s="38"/>
      <c r="EX626" s="38"/>
      <c r="EY626" s="38"/>
      <c r="EZ626" s="38"/>
    </row>
    <row r="627" spans="1:156" ht="20.100000000000001" customHeight="1" x14ac:dyDescent="0.25">
      <c r="A627" s="43"/>
      <c r="B627" s="54"/>
      <c r="C627" s="55"/>
      <c r="D627" s="43"/>
      <c r="E627" s="43"/>
      <c r="F627" s="43"/>
      <c r="G627" s="43"/>
      <c r="H627" s="43"/>
      <c r="I627" s="56"/>
      <c r="J627" s="38"/>
      <c r="L627" s="41"/>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c r="CY627" s="38"/>
      <c r="CZ627" s="38"/>
      <c r="DA627" s="38"/>
      <c r="DB627" s="38"/>
      <c r="DC627" s="38"/>
      <c r="DD627" s="38"/>
      <c r="DE627" s="38"/>
      <c r="DF627" s="38"/>
      <c r="DG627" s="38"/>
      <c r="DH627" s="38"/>
      <c r="DI627" s="38"/>
      <c r="DJ627" s="38"/>
      <c r="DK627" s="38"/>
      <c r="DL627" s="38"/>
      <c r="DM627" s="38"/>
      <c r="DN627" s="38"/>
      <c r="DO627" s="38"/>
      <c r="DP627" s="38"/>
      <c r="DQ627" s="38"/>
      <c r="DR627" s="38"/>
      <c r="DS627" s="38"/>
      <c r="DT627" s="38"/>
      <c r="DU627" s="38"/>
      <c r="DV627" s="38"/>
      <c r="DW627" s="38"/>
      <c r="DX627" s="38"/>
      <c r="DY627" s="38"/>
      <c r="DZ627" s="38"/>
      <c r="EA627" s="38"/>
      <c r="EB627" s="38"/>
      <c r="EC627" s="38"/>
      <c r="ED627" s="38"/>
      <c r="EE627" s="38"/>
      <c r="EF627" s="38"/>
      <c r="EG627" s="38"/>
      <c r="EH627" s="38"/>
      <c r="EI627" s="38"/>
      <c r="EJ627" s="38"/>
      <c r="EK627" s="38"/>
      <c r="EL627" s="38"/>
      <c r="EM627" s="38"/>
      <c r="EN627" s="38"/>
      <c r="EO627" s="38"/>
      <c r="EP627" s="38"/>
      <c r="EQ627" s="38"/>
      <c r="ER627" s="38"/>
      <c r="ES627" s="38"/>
      <c r="ET627" s="38"/>
      <c r="EU627" s="38"/>
      <c r="EV627" s="38"/>
      <c r="EW627" s="38"/>
      <c r="EX627" s="38"/>
      <c r="EY627" s="38"/>
      <c r="EZ627" s="38"/>
    </row>
    <row r="628" spans="1:156" ht="20.100000000000001" customHeight="1" x14ac:dyDescent="0.25">
      <c r="A628" s="43"/>
      <c r="B628" s="54"/>
      <c r="C628" s="55"/>
      <c r="D628" s="43"/>
      <c r="E628" s="43"/>
      <c r="F628" s="43"/>
      <c r="G628" s="43"/>
      <c r="H628" s="43"/>
      <c r="I628" s="56"/>
      <c r="J628" s="38"/>
      <c r="L628" s="41"/>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c r="CY628" s="38"/>
      <c r="CZ628" s="38"/>
      <c r="DA628" s="38"/>
      <c r="DB628" s="38"/>
      <c r="DC628" s="38"/>
      <c r="DD628" s="38"/>
      <c r="DE628" s="38"/>
      <c r="DF628" s="38"/>
      <c r="DG628" s="38"/>
      <c r="DH628" s="38"/>
      <c r="DI628" s="38"/>
      <c r="DJ628" s="38"/>
      <c r="DK628" s="38"/>
      <c r="DL628" s="38"/>
      <c r="DM628" s="38"/>
      <c r="DN628" s="38"/>
      <c r="DO628" s="38"/>
      <c r="DP628" s="38"/>
      <c r="DQ628" s="38"/>
      <c r="DR628" s="38"/>
      <c r="DS628" s="38"/>
      <c r="DT628" s="38"/>
      <c r="DU628" s="38"/>
      <c r="DV628" s="38"/>
      <c r="DW628" s="38"/>
      <c r="DX628" s="38"/>
      <c r="DY628" s="38"/>
      <c r="DZ628" s="38"/>
      <c r="EA628" s="38"/>
      <c r="EB628" s="38"/>
      <c r="EC628" s="38"/>
      <c r="ED628" s="38"/>
      <c r="EE628" s="38"/>
      <c r="EF628" s="38"/>
      <c r="EG628" s="38"/>
      <c r="EH628" s="38"/>
      <c r="EI628" s="38"/>
      <c r="EJ628" s="38"/>
      <c r="EK628" s="38"/>
      <c r="EL628" s="38"/>
      <c r="EM628" s="38"/>
      <c r="EN628" s="38"/>
      <c r="EO628" s="38"/>
      <c r="EP628" s="38"/>
      <c r="EQ628" s="38"/>
      <c r="ER628" s="38"/>
      <c r="ES628" s="38"/>
      <c r="ET628" s="38"/>
      <c r="EU628" s="38"/>
      <c r="EV628" s="38"/>
      <c r="EW628" s="38"/>
      <c r="EX628" s="38"/>
      <c r="EY628" s="38"/>
      <c r="EZ628" s="38"/>
    </row>
    <row r="629" spans="1:156" ht="20.100000000000001" customHeight="1" x14ac:dyDescent="0.25">
      <c r="A629" s="43"/>
      <c r="B629" s="54"/>
      <c r="C629" s="55"/>
      <c r="D629" s="43"/>
      <c r="E629" s="43"/>
      <c r="F629" s="43"/>
      <c r="G629" s="43"/>
      <c r="H629" s="43"/>
      <c r="I629" s="56"/>
      <c r="J629" s="38"/>
      <c r="L629" s="41"/>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c r="CY629" s="38"/>
      <c r="CZ629" s="38"/>
      <c r="DA629" s="38"/>
      <c r="DB629" s="38"/>
      <c r="DC629" s="38"/>
      <c r="DD629" s="38"/>
      <c r="DE629" s="38"/>
      <c r="DF629" s="38"/>
      <c r="DG629" s="38"/>
      <c r="DH629" s="38"/>
      <c r="DI629" s="38"/>
      <c r="DJ629" s="38"/>
      <c r="DK629" s="38"/>
      <c r="DL629" s="38"/>
      <c r="DM629" s="38"/>
      <c r="DN629" s="38"/>
      <c r="DO629" s="38"/>
      <c r="DP629" s="38"/>
      <c r="DQ629" s="38"/>
      <c r="DR629" s="38"/>
      <c r="DS629" s="38"/>
      <c r="DT629" s="38"/>
      <c r="DU629" s="38"/>
      <c r="DV629" s="38"/>
      <c r="DW629" s="38"/>
      <c r="DX629" s="38"/>
      <c r="DY629" s="38"/>
      <c r="DZ629" s="38"/>
      <c r="EA629" s="38"/>
      <c r="EB629" s="38"/>
      <c r="EC629" s="38"/>
      <c r="ED629" s="38"/>
      <c r="EE629" s="38"/>
      <c r="EF629" s="38"/>
      <c r="EG629" s="38"/>
      <c r="EH629" s="38"/>
      <c r="EI629" s="38"/>
      <c r="EJ629" s="38"/>
      <c r="EK629" s="38"/>
      <c r="EL629" s="38"/>
      <c r="EM629" s="38"/>
      <c r="EN629" s="38"/>
      <c r="EO629" s="38"/>
      <c r="EP629" s="38"/>
      <c r="EQ629" s="38"/>
      <c r="ER629" s="38"/>
      <c r="ES629" s="38"/>
      <c r="ET629" s="38"/>
      <c r="EU629" s="38"/>
      <c r="EV629" s="38"/>
      <c r="EW629" s="38"/>
      <c r="EX629" s="38"/>
      <c r="EY629" s="38"/>
      <c r="EZ629" s="38"/>
    </row>
    <row r="630" spans="1:156" ht="20.100000000000001" customHeight="1" x14ac:dyDescent="0.25">
      <c r="A630" s="43"/>
      <c r="B630" s="54"/>
      <c r="C630" s="55"/>
      <c r="D630" s="43"/>
      <c r="E630" s="43"/>
      <c r="F630" s="43"/>
      <c r="G630" s="43"/>
      <c r="H630" s="43"/>
      <c r="I630" s="56"/>
      <c r="J630" s="38"/>
      <c r="L630" s="41"/>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c r="CY630" s="38"/>
      <c r="CZ630" s="38"/>
      <c r="DA630" s="38"/>
      <c r="DB630" s="38"/>
      <c r="DC630" s="38"/>
      <c r="DD630" s="38"/>
      <c r="DE630" s="38"/>
      <c r="DF630" s="38"/>
      <c r="DG630" s="38"/>
      <c r="DH630" s="38"/>
      <c r="DI630" s="38"/>
      <c r="DJ630" s="38"/>
      <c r="DK630" s="38"/>
      <c r="DL630" s="38"/>
      <c r="DM630" s="38"/>
      <c r="DN630" s="38"/>
      <c r="DO630" s="38"/>
      <c r="DP630" s="38"/>
      <c r="DQ630" s="38"/>
      <c r="DR630" s="38"/>
      <c r="DS630" s="38"/>
      <c r="DT630" s="38"/>
      <c r="DU630" s="38"/>
      <c r="DV630" s="38"/>
      <c r="DW630" s="38"/>
      <c r="DX630" s="38"/>
      <c r="DY630" s="38"/>
      <c r="DZ630" s="38"/>
      <c r="EA630" s="38"/>
      <c r="EB630" s="38"/>
      <c r="EC630" s="38"/>
      <c r="ED630" s="38"/>
      <c r="EE630" s="38"/>
      <c r="EF630" s="38"/>
      <c r="EG630" s="38"/>
      <c r="EH630" s="38"/>
      <c r="EI630" s="38"/>
      <c r="EJ630" s="38"/>
      <c r="EK630" s="38"/>
      <c r="EL630" s="38"/>
      <c r="EM630" s="38"/>
      <c r="EN630" s="38"/>
      <c r="EO630" s="38"/>
      <c r="EP630" s="38"/>
      <c r="EQ630" s="38"/>
      <c r="ER630" s="38"/>
      <c r="ES630" s="38"/>
      <c r="ET630" s="38"/>
      <c r="EU630" s="38"/>
      <c r="EV630" s="38"/>
      <c r="EW630" s="38"/>
      <c r="EX630" s="38"/>
      <c r="EY630" s="38"/>
      <c r="EZ630" s="38"/>
    </row>
    <row r="631" spans="1:156" ht="20.100000000000001" customHeight="1" x14ac:dyDescent="0.25">
      <c r="A631" s="43"/>
      <c r="B631" s="54"/>
      <c r="C631" s="55"/>
      <c r="D631" s="43"/>
      <c r="E631" s="43"/>
      <c r="F631" s="43"/>
      <c r="G631" s="43"/>
      <c r="H631" s="43"/>
      <c r="I631" s="56"/>
      <c r="J631" s="38"/>
      <c r="L631" s="41"/>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c r="DX631" s="38"/>
      <c r="DY631" s="38"/>
      <c r="DZ631" s="38"/>
      <c r="EA631" s="38"/>
      <c r="EB631" s="38"/>
      <c r="EC631" s="38"/>
      <c r="ED631" s="38"/>
      <c r="EE631" s="38"/>
      <c r="EF631" s="38"/>
      <c r="EG631" s="38"/>
      <c r="EH631" s="38"/>
      <c r="EI631" s="38"/>
      <c r="EJ631" s="38"/>
      <c r="EK631" s="38"/>
      <c r="EL631" s="38"/>
      <c r="EM631" s="38"/>
      <c r="EN631" s="38"/>
      <c r="EO631" s="38"/>
      <c r="EP631" s="38"/>
      <c r="EQ631" s="38"/>
      <c r="ER631" s="38"/>
      <c r="ES631" s="38"/>
      <c r="ET631" s="38"/>
      <c r="EU631" s="38"/>
      <c r="EV631" s="38"/>
      <c r="EW631" s="38"/>
      <c r="EX631" s="38"/>
      <c r="EY631" s="38"/>
      <c r="EZ631" s="38"/>
    </row>
    <row r="632" spans="1:156" ht="20.100000000000001" customHeight="1" x14ac:dyDescent="0.25">
      <c r="A632" s="43"/>
      <c r="B632" s="54"/>
      <c r="C632" s="55"/>
      <c r="D632" s="43"/>
      <c r="E632" s="43"/>
      <c r="F632" s="43"/>
      <c r="G632" s="43"/>
      <c r="H632" s="43"/>
      <c r="I632" s="56"/>
      <c r="J632" s="38"/>
      <c r="L632" s="41"/>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c r="CY632" s="38"/>
      <c r="CZ632" s="38"/>
      <c r="DA632" s="38"/>
      <c r="DB632" s="38"/>
      <c r="DC632" s="38"/>
      <c r="DD632" s="38"/>
      <c r="DE632" s="38"/>
      <c r="DF632" s="38"/>
      <c r="DG632" s="38"/>
      <c r="DH632" s="38"/>
      <c r="DI632" s="38"/>
      <c r="DJ632" s="38"/>
      <c r="DK632" s="38"/>
      <c r="DL632" s="38"/>
      <c r="DM632" s="38"/>
      <c r="DN632" s="38"/>
      <c r="DO632" s="38"/>
      <c r="DP632" s="38"/>
      <c r="DQ632" s="38"/>
      <c r="DR632" s="38"/>
      <c r="DS632" s="38"/>
      <c r="DT632" s="38"/>
      <c r="DU632" s="38"/>
      <c r="DV632" s="38"/>
      <c r="DW632" s="38"/>
      <c r="DX632" s="38"/>
      <c r="DY632" s="38"/>
      <c r="DZ632" s="38"/>
      <c r="EA632" s="38"/>
      <c r="EB632" s="38"/>
      <c r="EC632" s="38"/>
      <c r="ED632" s="38"/>
      <c r="EE632" s="38"/>
      <c r="EF632" s="38"/>
      <c r="EG632" s="38"/>
      <c r="EH632" s="38"/>
      <c r="EI632" s="38"/>
      <c r="EJ632" s="38"/>
      <c r="EK632" s="38"/>
      <c r="EL632" s="38"/>
      <c r="EM632" s="38"/>
      <c r="EN632" s="38"/>
      <c r="EO632" s="38"/>
      <c r="EP632" s="38"/>
      <c r="EQ632" s="38"/>
      <c r="ER632" s="38"/>
      <c r="ES632" s="38"/>
      <c r="ET632" s="38"/>
      <c r="EU632" s="38"/>
      <c r="EV632" s="38"/>
      <c r="EW632" s="38"/>
      <c r="EX632" s="38"/>
      <c r="EY632" s="38"/>
      <c r="EZ632" s="38"/>
    </row>
    <row r="633" spans="1:156" ht="20.100000000000001" customHeight="1" x14ac:dyDescent="0.25">
      <c r="A633" s="43"/>
      <c r="B633" s="54"/>
      <c r="C633" s="55"/>
      <c r="D633" s="43"/>
      <c r="E633" s="43"/>
      <c r="F633" s="43"/>
      <c r="G633" s="43"/>
      <c r="H633" s="43"/>
      <c r="I633" s="56"/>
      <c r="J633" s="38"/>
      <c r="L633" s="41"/>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8"/>
      <c r="DU633" s="38"/>
      <c r="DV633" s="38"/>
      <c r="DW633" s="38"/>
      <c r="DX633" s="38"/>
      <c r="DY633" s="38"/>
      <c r="DZ633" s="38"/>
      <c r="EA633" s="38"/>
      <c r="EB633" s="38"/>
      <c r="EC633" s="38"/>
      <c r="ED633" s="38"/>
      <c r="EE633" s="38"/>
      <c r="EF633" s="38"/>
      <c r="EG633" s="38"/>
      <c r="EH633" s="38"/>
      <c r="EI633" s="38"/>
      <c r="EJ633" s="38"/>
      <c r="EK633" s="38"/>
      <c r="EL633" s="38"/>
      <c r="EM633" s="38"/>
      <c r="EN633" s="38"/>
      <c r="EO633" s="38"/>
      <c r="EP633" s="38"/>
      <c r="EQ633" s="38"/>
      <c r="ER633" s="38"/>
      <c r="ES633" s="38"/>
      <c r="ET633" s="38"/>
      <c r="EU633" s="38"/>
      <c r="EV633" s="38"/>
      <c r="EW633" s="38"/>
      <c r="EX633" s="38"/>
      <c r="EY633" s="38"/>
      <c r="EZ633" s="38"/>
    </row>
    <row r="634" spans="1:156" ht="20.100000000000001" customHeight="1" x14ac:dyDescent="0.25">
      <c r="A634" s="43"/>
      <c r="B634" s="54"/>
      <c r="C634" s="55"/>
      <c r="D634" s="43"/>
      <c r="E634" s="43"/>
      <c r="F634" s="43"/>
      <c r="G634" s="43"/>
      <c r="H634" s="43"/>
      <c r="I634" s="56"/>
      <c r="J634" s="38"/>
      <c r="L634" s="41"/>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c r="CY634" s="38"/>
      <c r="CZ634" s="38"/>
      <c r="DA634" s="38"/>
      <c r="DB634" s="38"/>
      <c r="DC634" s="38"/>
      <c r="DD634" s="38"/>
      <c r="DE634" s="38"/>
      <c r="DF634" s="38"/>
      <c r="DG634" s="38"/>
      <c r="DH634" s="38"/>
      <c r="DI634" s="38"/>
      <c r="DJ634" s="38"/>
      <c r="DK634" s="38"/>
      <c r="DL634" s="38"/>
      <c r="DM634" s="38"/>
      <c r="DN634" s="38"/>
      <c r="DO634" s="38"/>
      <c r="DP634" s="38"/>
      <c r="DQ634" s="38"/>
      <c r="DR634" s="38"/>
      <c r="DS634" s="38"/>
      <c r="DT634" s="38"/>
      <c r="DU634" s="38"/>
      <c r="DV634" s="38"/>
      <c r="DW634" s="38"/>
      <c r="DX634" s="38"/>
      <c r="DY634" s="38"/>
      <c r="DZ634" s="38"/>
      <c r="EA634" s="38"/>
      <c r="EB634" s="38"/>
      <c r="EC634" s="38"/>
      <c r="ED634" s="38"/>
      <c r="EE634" s="38"/>
      <c r="EF634" s="38"/>
      <c r="EG634" s="38"/>
      <c r="EH634" s="38"/>
      <c r="EI634" s="38"/>
      <c r="EJ634" s="38"/>
      <c r="EK634" s="38"/>
      <c r="EL634" s="38"/>
      <c r="EM634" s="38"/>
      <c r="EN634" s="38"/>
      <c r="EO634" s="38"/>
      <c r="EP634" s="38"/>
      <c r="EQ634" s="38"/>
      <c r="ER634" s="38"/>
      <c r="ES634" s="38"/>
      <c r="ET634" s="38"/>
      <c r="EU634" s="38"/>
      <c r="EV634" s="38"/>
      <c r="EW634" s="38"/>
      <c r="EX634" s="38"/>
      <c r="EY634" s="38"/>
      <c r="EZ634" s="38"/>
    </row>
    <row r="635" spans="1:156" ht="20.100000000000001" customHeight="1" x14ac:dyDescent="0.25">
      <c r="A635" s="43"/>
      <c r="B635" s="54"/>
      <c r="C635" s="55"/>
      <c r="D635" s="43"/>
      <c r="E635" s="43"/>
      <c r="F635" s="43"/>
      <c r="G635" s="43"/>
      <c r="H635" s="43"/>
      <c r="I635" s="56"/>
      <c r="J635" s="38"/>
      <c r="L635" s="41"/>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c r="CY635" s="38"/>
      <c r="CZ635" s="38"/>
      <c r="DA635" s="38"/>
      <c r="DB635" s="38"/>
      <c r="DC635" s="38"/>
      <c r="DD635" s="38"/>
      <c r="DE635" s="38"/>
      <c r="DF635" s="38"/>
      <c r="DG635" s="38"/>
      <c r="DH635" s="38"/>
      <c r="DI635" s="38"/>
      <c r="DJ635" s="38"/>
      <c r="DK635" s="38"/>
      <c r="DL635" s="38"/>
      <c r="DM635" s="38"/>
      <c r="DN635" s="38"/>
      <c r="DO635" s="38"/>
      <c r="DP635" s="38"/>
      <c r="DQ635" s="38"/>
      <c r="DR635" s="38"/>
      <c r="DS635" s="38"/>
      <c r="DT635" s="38"/>
      <c r="DU635" s="38"/>
      <c r="DV635" s="38"/>
      <c r="DW635" s="38"/>
      <c r="DX635" s="38"/>
      <c r="DY635" s="38"/>
      <c r="DZ635" s="38"/>
      <c r="EA635" s="38"/>
      <c r="EB635" s="38"/>
      <c r="EC635" s="38"/>
      <c r="ED635" s="38"/>
      <c r="EE635" s="38"/>
      <c r="EF635" s="38"/>
      <c r="EG635" s="38"/>
      <c r="EH635" s="38"/>
      <c r="EI635" s="38"/>
      <c r="EJ635" s="38"/>
      <c r="EK635" s="38"/>
      <c r="EL635" s="38"/>
      <c r="EM635" s="38"/>
      <c r="EN635" s="38"/>
      <c r="EO635" s="38"/>
      <c r="EP635" s="38"/>
      <c r="EQ635" s="38"/>
      <c r="ER635" s="38"/>
      <c r="ES635" s="38"/>
      <c r="ET635" s="38"/>
      <c r="EU635" s="38"/>
      <c r="EV635" s="38"/>
      <c r="EW635" s="38"/>
      <c r="EX635" s="38"/>
      <c r="EY635" s="38"/>
      <c r="EZ635" s="38"/>
    </row>
    <row r="636" spans="1:156" ht="20.100000000000001" customHeight="1" x14ac:dyDescent="0.25">
      <c r="A636" s="43"/>
      <c r="B636" s="54"/>
      <c r="C636" s="55"/>
      <c r="D636" s="43"/>
      <c r="E636" s="43"/>
      <c r="F636" s="43"/>
      <c r="G636" s="43"/>
      <c r="H636" s="43"/>
      <c r="I636" s="56"/>
      <c r="J636" s="38"/>
      <c r="L636" s="41"/>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c r="CY636" s="38"/>
      <c r="CZ636" s="38"/>
      <c r="DA636" s="38"/>
      <c r="DB636" s="38"/>
      <c r="DC636" s="38"/>
      <c r="DD636" s="38"/>
      <c r="DE636" s="38"/>
      <c r="DF636" s="38"/>
      <c r="DG636" s="38"/>
      <c r="DH636" s="38"/>
      <c r="DI636" s="38"/>
      <c r="DJ636" s="38"/>
      <c r="DK636" s="38"/>
      <c r="DL636" s="38"/>
      <c r="DM636" s="38"/>
      <c r="DN636" s="38"/>
      <c r="DO636" s="38"/>
      <c r="DP636" s="38"/>
      <c r="DQ636" s="38"/>
      <c r="DR636" s="38"/>
      <c r="DS636" s="38"/>
      <c r="DT636" s="38"/>
      <c r="DU636" s="38"/>
      <c r="DV636" s="38"/>
      <c r="DW636" s="38"/>
      <c r="DX636" s="38"/>
      <c r="DY636" s="38"/>
      <c r="DZ636" s="38"/>
      <c r="EA636" s="38"/>
      <c r="EB636" s="38"/>
      <c r="EC636" s="38"/>
      <c r="ED636" s="38"/>
      <c r="EE636" s="38"/>
      <c r="EF636" s="38"/>
      <c r="EG636" s="38"/>
      <c r="EH636" s="38"/>
      <c r="EI636" s="38"/>
      <c r="EJ636" s="38"/>
      <c r="EK636" s="38"/>
      <c r="EL636" s="38"/>
      <c r="EM636" s="38"/>
      <c r="EN636" s="38"/>
      <c r="EO636" s="38"/>
      <c r="EP636" s="38"/>
      <c r="EQ636" s="38"/>
      <c r="ER636" s="38"/>
      <c r="ES636" s="38"/>
      <c r="ET636" s="38"/>
      <c r="EU636" s="38"/>
      <c r="EV636" s="38"/>
      <c r="EW636" s="38"/>
      <c r="EX636" s="38"/>
      <c r="EY636" s="38"/>
      <c r="EZ636" s="38"/>
    </row>
    <row r="637" spans="1:156" ht="20.100000000000001" customHeight="1" x14ac:dyDescent="0.25">
      <c r="A637" s="43"/>
      <c r="B637" s="54"/>
      <c r="C637" s="55"/>
      <c r="D637" s="43"/>
      <c r="E637" s="43"/>
      <c r="F637" s="43"/>
      <c r="G637" s="43"/>
      <c r="H637" s="43"/>
      <c r="I637" s="56"/>
      <c r="J637" s="38"/>
      <c r="L637" s="41"/>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c r="CY637" s="38"/>
      <c r="CZ637" s="38"/>
      <c r="DA637" s="38"/>
      <c r="DB637" s="38"/>
      <c r="DC637" s="38"/>
      <c r="DD637" s="38"/>
      <c r="DE637" s="38"/>
      <c r="DF637" s="38"/>
      <c r="DG637" s="38"/>
      <c r="DH637" s="38"/>
      <c r="DI637" s="38"/>
      <c r="DJ637" s="38"/>
      <c r="DK637" s="38"/>
      <c r="DL637" s="38"/>
      <c r="DM637" s="38"/>
      <c r="DN637" s="38"/>
      <c r="DO637" s="38"/>
      <c r="DP637" s="38"/>
      <c r="DQ637" s="38"/>
      <c r="DR637" s="38"/>
      <c r="DS637" s="38"/>
      <c r="DT637" s="38"/>
      <c r="DU637" s="38"/>
      <c r="DV637" s="38"/>
      <c r="DW637" s="38"/>
      <c r="DX637" s="38"/>
      <c r="DY637" s="38"/>
      <c r="DZ637" s="38"/>
      <c r="EA637" s="38"/>
      <c r="EB637" s="38"/>
      <c r="EC637" s="38"/>
      <c r="ED637" s="38"/>
      <c r="EE637" s="38"/>
      <c r="EF637" s="38"/>
      <c r="EG637" s="38"/>
      <c r="EH637" s="38"/>
      <c r="EI637" s="38"/>
      <c r="EJ637" s="38"/>
      <c r="EK637" s="38"/>
      <c r="EL637" s="38"/>
      <c r="EM637" s="38"/>
      <c r="EN637" s="38"/>
      <c r="EO637" s="38"/>
      <c r="EP637" s="38"/>
      <c r="EQ637" s="38"/>
      <c r="ER637" s="38"/>
      <c r="ES637" s="38"/>
      <c r="ET637" s="38"/>
      <c r="EU637" s="38"/>
      <c r="EV637" s="38"/>
      <c r="EW637" s="38"/>
      <c r="EX637" s="38"/>
      <c r="EY637" s="38"/>
      <c r="EZ637" s="38"/>
    </row>
    <row r="638" spans="1:156" ht="20.100000000000001" customHeight="1" x14ac:dyDescent="0.25">
      <c r="A638" s="43"/>
      <c r="B638" s="54"/>
      <c r="C638" s="55"/>
      <c r="D638" s="43"/>
      <c r="E638" s="43"/>
      <c r="F638" s="43"/>
      <c r="G638" s="43"/>
      <c r="H638" s="43"/>
      <c r="I638" s="56"/>
      <c r="J638" s="38"/>
      <c r="L638" s="41"/>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c r="CY638" s="38"/>
      <c r="CZ638" s="38"/>
      <c r="DA638" s="38"/>
      <c r="DB638" s="38"/>
      <c r="DC638" s="38"/>
      <c r="DD638" s="38"/>
      <c r="DE638" s="38"/>
      <c r="DF638" s="38"/>
      <c r="DG638" s="38"/>
      <c r="DH638" s="38"/>
      <c r="DI638" s="38"/>
      <c r="DJ638" s="38"/>
      <c r="DK638" s="38"/>
      <c r="DL638" s="38"/>
      <c r="DM638" s="38"/>
      <c r="DN638" s="38"/>
      <c r="DO638" s="38"/>
      <c r="DP638" s="38"/>
      <c r="DQ638" s="38"/>
      <c r="DR638" s="38"/>
      <c r="DS638" s="38"/>
      <c r="DT638" s="38"/>
      <c r="DU638" s="38"/>
      <c r="DV638" s="38"/>
      <c r="DW638" s="38"/>
      <c r="DX638" s="38"/>
      <c r="DY638" s="38"/>
      <c r="DZ638" s="38"/>
      <c r="EA638" s="38"/>
      <c r="EB638" s="38"/>
      <c r="EC638" s="38"/>
      <c r="ED638" s="38"/>
      <c r="EE638" s="38"/>
      <c r="EF638" s="38"/>
      <c r="EG638" s="38"/>
      <c r="EH638" s="38"/>
      <c r="EI638" s="38"/>
      <c r="EJ638" s="38"/>
      <c r="EK638" s="38"/>
      <c r="EL638" s="38"/>
      <c r="EM638" s="38"/>
      <c r="EN638" s="38"/>
      <c r="EO638" s="38"/>
      <c r="EP638" s="38"/>
      <c r="EQ638" s="38"/>
      <c r="ER638" s="38"/>
      <c r="ES638" s="38"/>
      <c r="ET638" s="38"/>
      <c r="EU638" s="38"/>
      <c r="EV638" s="38"/>
      <c r="EW638" s="38"/>
      <c r="EX638" s="38"/>
      <c r="EY638" s="38"/>
      <c r="EZ638" s="38"/>
    </row>
    <row r="639" spans="1:156" ht="20.100000000000001" customHeight="1" x14ac:dyDescent="0.25">
      <c r="A639" s="43"/>
      <c r="B639" s="54"/>
      <c r="C639" s="55"/>
      <c r="D639" s="43"/>
      <c r="E639" s="43"/>
      <c r="F639" s="43"/>
      <c r="G639" s="43"/>
      <c r="H639" s="43"/>
      <c r="I639" s="56"/>
      <c r="J639" s="38"/>
      <c r="L639" s="41"/>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c r="CY639" s="38"/>
      <c r="CZ639" s="38"/>
      <c r="DA639" s="38"/>
      <c r="DB639" s="38"/>
      <c r="DC639" s="38"/>
      <c r="DD639" s="38"/>
      <c r="DE639" s="38"/>
      <c r="DF639" s="38"/>
      <c r="DG639" s="38"/>
      <c r="DH639" s="38"/>
      <c r="DI639" s="38"/>
      <c r="DJ639" s="38"/>
      <c r="DK639" s="38"/>
      <c r="DL639" s="38"/>
      <c r="DM639" s="38"/>
      <c r="DN639" s="38"/>
      <c r="DO639" s="38"/>
      <c r="DP639" s="38"/>
      <c r="DQ639" s="38"/>
      <c r="DR639" s="38"/>
      <c r="DS639" s="38"/>
      <c r="DT639" s="38"/>
      <c r="DU639" s="38"/>
      <c r="DV639" s="38"/>
      <c r="DW639" s="38"/>
      <c r="DX639" s="38"/>
      <c r="DY639" s="38"/>
      <c r="DZ639" s="38"/>
      <c r="EA639" s="38"/>
      <c r="EB639" s="38"/>
      <c r="EC639" s="38"/>
      <c r="ED639" s="38"/>
      <c r="EE639" s="38"/>
      <c r="EF639" s="38"/>
      <c r="EG639" s="38"/>
      <c r="EH639" s="38"/>
      <c r="EI639" s="38"/>
      <c r="EJ639" s="38"/>
      <c r="EK639" s="38"/>
      <c r="EL639" s="38"/>
      <c r="EM639" s="38"/>
      <c r="EN639" s="38"/>
      <c r="EO639" s="38"/>
      <c r="EP639" s="38"/>
      <c r="EQ639" s="38"/>
      <c r="ER639" s="38"/>
      <c r="ES639" s="38"/>
      <c r="ET639" s="38"/>
      <c r="EU639" s="38"/>
      <c r="EV639" s="38"/>
      <c r="EW639" s="38"/>
      <c r="EX639" s="38"/>
      <c r="EY639" s="38"/>
      <c r="EZ639" s="38"/>
    </row>
    <row r="640" spans="1:156" ht="20.100000000000001" customHeight="1" x14ac:dyDescent="0.25">
      <c r="A640" s="43"/>
      <c r="B640" s="54"/>
      <c r="C640" s="55"/>
      <c r="D640" s="43"/>
      <c r="E640" s="43"/>
      <c r="F640" s="43"/>
      <c r="G640" s="43"/>
      <c r="H640" s="43"/>
      <c r="I640" s="56"/>
      <c r="J640" s="38"/>
      <c r="L640" s="41"/>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c r="CY640" s="38"/>
      <c r="CZ640" s="38"/>
      <c r="DA640" s="38"/>
      <c r="DB640" s="38"/>
      <c r="DC640" s="38"/>
      <c r="DD640" s="38"/>
      <c r="DE640" s="38"/>
      <c r="DF640" s="38"/>
      <c r="DG640" s="38"/>
      <c r="DH640" s="38"/>
      <c r="DI640" s="38"/>
      <c r="DJ640" s="38"/>
      <c r="DK640" s="38"/>
      <c r="DL640" s="38"/>
      <c r="DM640" s="38"/>
      <c r="DN640" s="38"/>
      <c r="DO640" s="38"/>
      <c r="DP640" s="38"/>
      <c r="DQ640" s="38"/>
      <c r="DR640" s="38"/>
      <c r="DS640" s="38"/>
      <c r="DT640" s="38"/>
      <c r="DU640" s="38"/>
      <c r="DV640" s="38"/>
      <c r="DW640" s="38"/>
      <c r="DX640" s="38"/>
      <c r="DY640" s="38"/>
      <c r="DZ640" s="38"/>
      <c r="EA640" s="38"/>
      <c r="EB640" s="38"/>
      <c r="EC640" s="38"/>
      <c r="ED640" s="38"/>
      <c r="EE640" s="38"/>
      <c r="EF640" s="38"/>
      <c r="EG640" s="38"/>
      <c r="EH640" s="38"/>
      <c r="EI640" s="38"/>
      <c r="EJ640" s="38"/>
      <c r="EK640" s="38"/>
      <c r="EL640" s="38"/>
      <c r="EM640" s="38"/>
      <c r="EN640" s="38"/>
      <c r="EO640" s="38"/>
      <c r="EP640" s="38"/>
      <c r="EQ640" s="38"/>
      <c r="ER640" s="38"/>
      <c r="ES640" s="38"/>
      <c r="ET640" s="38"/>
      <c r="EU640" s="38"/>
      <c r="EV640" s="38"/>
      <c r="EW640" s="38"/>
      <c r="EX640" s="38"/>
      <c r="EY640" s="38"/>
      <c r="EZ640" s="38"/>
    </row>
    <row r="641" spans="1:156" ht="20.100000000000001" customHeight="1" x14ac:dyDescent="0.25">
      <c r="A641" s="43"/>
      <c r="B641" s="54"/>
      <c r="C641" s="55"/>
      <c r="D641" s="43"/>
      <c r="E641" s="43"/>
      <c r="F641" s="43"/>
      <c r="G641" s="43"/>
      <c r="H641" s="43"/>
      <c r="I641" s="56"/>
      <c r="J641" s="38"/>
      <c r="L641" s="41"/>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c r="CY641" s="38"/>
      <c r="CZ641" s="38"/>
      <c r="DA641" s="38"/>
      <c r="DB641" s="38"/>
      <c r="DC641" s="38"/>
      <c r="DD641" s="38"/>
      <c r="DE641" s="38"/>
      <c r="DF641" s="38"/>
      <c r="DG641" s="38"/>
      <c r="DH641" s="38"/>
      <c r="DI641" s="38"/>
      <c r="DJ641" s="38"/>
      <c r="DK641" s="38"/>
      <c r="DL641" s="38"/>
      <c r="DM641" s="38"/>
      <c r="DN641" s="38"/>
      <c r="DO641" s="38"/>
      <c r="DP641" s="38"/>
      <c r="DQ641" s="38"/>
      <c r="DR641" s="38"/>
      <c r="DS641" s="38"/>
      <c r="DT641" s="38"/>
      <c r="DU641" s="38"/>
      <c r="DV641" s="38"/>
      <c r="DW641" s="38"/>
      <c r="DX641" s="38"/>
      <c r="DY641" s="38"/>
      <c r="DZ641" s="38"/>
      <c r="EA641" s="38"/>
      <c r="EB641" s="38"/>
      <c r="EC641" s="38"/>
      <c r="ED641" s="38"/>
      <c r="EE641" s="38"/>
      <c r="EF641" s="38"/>
      <c r="EG641" s="38"/>
      <c r="EH641" s="38"/>
      <c r="EI641" s="38"/>
      <c r="EJ641" s="38"/>
      <c r="EK641" s="38"/>
      <c r="EL641" s="38"/>
      <c r="EM641" s="38"/>
      <c r="EN641" s="38"/>
      <c r="EO641" s="38"/>
      <c r="EP641" s="38"/>
      <c r="EQ641" s="38"/>
      <c r="ER641" s="38"/>
      <c r="ES641" s="38"/>
      <c r="ET641" s="38"/>
      <c r="EU641" s="38"/>
      <c r="EV641" s="38"/>
      <c r="EW641" s="38"/>
      <c r="EX641" s="38"/>
      <c r="EY641" s="38"/>
      <c r="EZ641" s="38"/>
    </row>
    <row r="642" spans="1:156" ht="20.100000000000001" customHeight="1" x14ac:dyDescent="0.25">
      <c r="A642" s="43"/>
      <c r="B642" s="54"/>
      <c r="C642" s="55"/>
      <c r="D642" s="43"/>
      <c r="E642" s="43"/>
      <c r="F642" s="43"/>
      <c r="G642" s="43"/>
      <c r="H642" s="43"/>
      <c r="I642" s="56"/>
      <c r="J642" s="38"/>
      <c r="L642" s="41"/>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c r="CY642" s="38"/>
      <c r="CZ642" s="38"/>
      <c r="DA642" s="38"/>
      <c r="DB642" s="38"/>
      <c r="DC642" s="38"/>
      <c r="DD642" s="38"/>
      <c r="DE642" s="38"/>
      <c r="DF642" s="38"/>
      <c r="DG642" s="38"/>
      <c r="DH642" s="38"/>
      <c r="DI642" s="38"/>
      <c r="DJ642" s="38"/>
      <c r="DK642" s="38"/>
      <c r="DL642" s="38"/>
      <c r="DM642" s="38"/>
      <c r="DN642" s="38"/>
      <c r="DO642" s="38"/>
      <c r="DP642" s="38"/>
      <c r="DQ642" s="38"/>
      <c r="DR642" s="38"/>
      <c r="DS642" s="38"/>
      <c r="DT642" s="38"/>
      <c r="DU642" s="38"/>
      <c r="DV642" s="38"/>
      <c r="DW642" s="38"/>
      <c r="DX642" s="38"/>
      <c r="DY642" s="38"/>
      <c r="DZ642" s="38"/>
      <c r="EA642" s="38"/>
      <c r="EB642" s="38"/>
      <c r="EC642" s="38"/>
      <c r="ED642" s="38"/>
      <c r="EE642" s="38"/>
      <c r="EF642" s="38"/>
      <c r="EG642" s="38"/>
      <c r="EH642" s="38"/>
      <c r="EI642" s="38"/>
      <c r="EJ642" s="38"/>
      <c r="EK642" s="38"/>
      <c r="EL642" s="38"/>
      <c r="EM642" s="38"/>
      <c r="EN642" s="38"/>
      <c r="EO642" s="38"/>
      <c r="EP642" s="38"/>
      <c r="EQ642" s="38"/>
      <c r="ER642" s="38"/>
      <c r="ES642" s="38"/>
      <c r="ET642" s="38"/>
      <c r="EU642" s="38"/>
      <c r="EV642" s="38"/>
      <c r="EW642" s="38"/>
      <c r="EX642" s="38"/>
      <c r="EY642" s="38"/>
      <c r="EZ642" s="38"/>
    </row>
    <row r="643" spans="1:156" ht="20.100000000000001" customHeight="1" x14ac:dyDescent="0.25">
      <c r="A643" s="43"/>
      <c r="B643" s="54"/>
      <c r="C643" s="55"/>
      <c r="D643" s="43"/>
      <c r="E643" s="43"/>
      <c r="F643" s="43"/>
      <c r="G643" s="43"/>
      <c r="H643" s="43"/>
      <c r="I643" s="56"/>
      <c r="J643" s="38"/>
      <c r="L643" s="41"/>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c r="CY643" s="38"/>
      <c r="CZ643" s="38"/>
      <c r="DA643" s="38"/>
      <c r="DB643" s="38"/>
      <c r="DC643" s="38"/>
      <c r="DD643" s="38"/>
      <c r="DE643" s="38"/>
      <c r="DF643" s="38"/>
      <c r="DG643" s="38"/>
      <c r="DH643" s="38"/>
      <c r="DI643" s="38"/>
      <c r="DJ643" s="38"/>
      <c r="DK643" s="38"/>
      <c r="DL643" s="38"/>
      <c r="DM643" s="38"/>
      <c r="DN643" s="38"/>
      <c r="DO643" s="38"/>
      <c r="DP643" s="38"/>
      <c r="DQ643" s="38"/>
      <c r="DR643" s="38"/>
      <c r="DS643" s="38"/>
      <c r="DT643" s="38"/>
      <c r="DU643" s="38"/>
      <c r="DV643" s="38"/>
      <c r="DW643" s="38"/>
      <c r="DX643" s="38"/>
      <c r="DY643" s="38"/>
      <c r="DZ643" s="38"/>
      <c r="EA643" s="38"/>
      <c r="EB643" s="38"/>
      <c r="EC643" s="38"/>
      <c r="ED643" s="38"/>
      <c r="EE643" s="38"/>
      <c r="EF643" s="38"/>
      <c r="EG643" s="38"/>
      <c r="EH643" s="38"/>
      <c r="EI643" s="38"/>
      <c r="EJ643" s="38"/>
      <c r="EK643" s="38"/>
      <c r="EL643" s="38"/>
      <c r="EM643" s="38"/>
      <c r="EN643" s="38"/>
      <c r="EO643" s="38"/>
      <c r="EP643" s="38"/>
      <c r="EQ643" s="38"/>
      <c r="ER643" s="38"/>
      <c r="ES643" s="38"/>
      <c r="ET643" s="38"/>
      <c r="EU643" s="38"/>
      <c r="EV643" s="38"/>
      <c r="EW643" s="38"/>
      <c r="EX643" s="38"/>
      <c r="EY643" s="38"/>
      <c r="EZ643" s="38"/>
    </row>
    <row r="644" spans="1:156" ht="20.100000000000001" customHeight="1" x14ac:dyDescent="0.25">
      <c r="A644" s="43"/>
      <c r="B644" s="54"/>
      <c r="C644" s="55"/>
      <c r="D644" s="43"/>
      <c r="E644" s="43"/>
      <c r="F644" s="43"/>
      <c r="G644" s="43"/>
      <c r="H644" s="43"/>
      <c r="I644" s="56"/>
      <c r="J644" s="38"/>
      <c r="L644" s="41"/>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c r="CY644" s="38"/>
      <c r="CZ644" s="38"/>
      <c r="DA644" s="38"/>
      <c r="DB644" s="38"/>
      <c r="DC644" s="38"/>
      <c r="DD644" s="38"/>
      <c r="DE644" s="38"/>
      <c r="DF644" s="38"/>
      <c r="DG644" s="38"/>
      <c r="DH644" s="38"/>
      <c r="DI644" s="38"/>
      <c r="DJ644" s="38"/>
      <c r="DK644" s="38"/>
      <c r="DL644" s="38"/>
      <c r="DM644" s="38"/>
      <c r="DN644" s="38"/>
      <c r="DO644" s="38"/>
      <c r="DP644" s="38"/>
      <c r="DQ644" s="38"/>
      <c r="DR644" s="38"/>
      <c r="DS644" s="38"/>
      <c r="DT644" s="38"/>
      <c r="DU644" s="38"/>
      <c r="DV644" s="38"/>
      <c r="DW644" s="38"/>
      <c r="DX644" s="38"/>
      <c r="DY644" s="38"/>
      <c r="DZ644" s="38"/>
      <c r="EA644" s="38"/>
      <c r="EB644" s="38"/>
      <c r="EC644" s="38"/>
      <c r="ED644" s="38"/>
      <c r="EE644" s="38"/>
      <c r="EF644" s="38"/>
      <c r="EG644" s="38"/>
      <c r="EH644" s="38"/>
      <c r="EI644" s="38"/>
      <c r="EJ644" s="38"/>
      <c r="EK644" s="38"/>
      <c r="EL644" s="38"/>
      <c r="EM644" s="38"/>
      <c r="EN644" s="38"/>
      <c r="EO644" s="38"/>
      <c r="EP644" s="38"/>
      <c r="EQ644" s="38"/>
      <c r="ER644" s="38"/>
      <c r="ES644" s="38"/>
      <c r="ET644" s="38"/>
      <c r="EU644" s="38"/>
      <c r="EV644" s="38"/>
      <c r="EW644" s="38"/>
      <c r="EX644" s="38"/>
      <c r="EY644" s="38"/>
      <c r="EZ644" s="38"/>
    </row>
    <row r="645" spans="1:156" ht="20.100000000000001" customHeight="1" x14ac:dyDescent="0.25">
      <c r="A645" s="43"/>
      <c r="B645" s="54"/>
      <c r="C645" s="55"/>
      <c r="D645" s="43"/>
      <c r="E645" s="43"/>
      <c r="F645" s="43"/>
      <c r="G645" s="43"/>
      <c r="H645" s="43"/>
      <c r="I645" s="56"/>
      <c r="J645" s="38"/>
      <c r="L645" s="41"/>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c r="CY645" s="38"/>
      <c r="CZ645" s="38"/>
      <c r="DA645" s="38"/>
      <c r="DB645" s="38"/>
      <c r="DC645" s="38"/>
      <c r="DD645" s="38"/>
      <c r="DE645" s="38"/>
      <c r="DF645" s="38"/>
      <c r="DG645" s="38"/>
      <c r="DH645" s="38"/>
      <c r="DI645" s="38"/>
      <c r="DJ645" s="38"/>
      <c r="DK645" s="38"/>
      <c r="DL645" s="38"/>
      <c r="DM645" s="38"/>
      <c r="DN645" s="38"/>
      <c r="DO645" s="38"/>
      <c r="DP645" s="38"/>
      <c r="DQ645" s="38"/>
      <c r="DR645" s="38"/>
      <c r="DS645" s="38"/>
      <c r="DT645" s="38"/>
      <c r="DU645" s="38"/>
      <c r="DV645" s="38"/>
      <c r="DW645" s="38"/>
      <c r="DX645" s="38"/>
      <c r="DY645" s="38"/>
      <c r="DZ645" s="38"/>
      <c r="EA645" s="38"/>
      <c r="EB645" s="38"/>
      <c r="EC645" s="38"/>
      <c r="ED645" s="38"/>
      <c r="EE645" s="38"/>
      <c r="EF645" s="38"/>
      <c r="EG645" s="38"/>
      <c r="EH645" s="38"/>
      <c r="EI645" s="38"/>
      <c r="EJ645" s="38"/>
      <c r="EK645" s="38"/>
      <c r="EL645" s="38"/>
      <c r="EM645" s="38"/>
      <c r="EN645" s="38"/>
      <c r="EO645" s="38"/>
      <c r="EP645" s="38"/>
      <c r="EQ645" s="38"/>
      <c r="ER645" s="38"/>
      <c r="ES645" s="38"/>
      <c r="ET645" s="38"/>
      <c r="EU645" s="38"/>
      <c r="EV645" s="38"/>
      <c r="EW645" s="38"/>
      <c r="EX645" s="38"/>
      <c r="EY645" s="38"/>
      <c r="EZ645" s="38"/>
    </row>
    <row r="646" spans="1:156" ht="20.100000000000001" customHeight="1" x14ac:dyDescent="0.25">
      <c r="A646" s="43"/>
      <c r="B646" s="54"/>
      <c r="C646" s="55"/>
      <c r="D646" s="43"/>
      <c r="E646" s="43"/>
      <c r="F646" s="43"/>
      <c r="G646" s="43"/>
      <c r="H646" s="43"/>
      <c r="I646" s="56"/>
      <c r="J646" s="38"/>
      <c r="L646" s="41"/>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c r="CY646" s="38"/>
      <c r="CZ646" s="38"/>
      <c r="DA646" s="38"/>
      <c r="DB646" s="38"/>
      <c r="DC646" s="38"/>
      <c r="DD646" s="38"/>
      <c r="DE646" s="38"/>
      <c r="DF646" s="38"/>
      <c r="DG646" s="38"/>
      <c r="DH646" s="38"/>
      <c r="DI646" s="38"/>
      <c r="DJ646" s="38"/>
      <c r="DK646" s="38"/>
      <c r="DL646" s="38"/>
      <c r="DM646" s="38"/>
      <c r="DN646" s="38"/>
      <c r="DO646" s="38"/>
      <c r="DP646" s="38"/>
      <c r="DQ646" s="38"/>
      <c r="DR646" s="38"/>
      <c r="DS646" s="38"/>
      <c r="DT646" s="38"/>
      <c r="DU646" s="38"/>
      <c r="DV646" s="38"/>
      <c r="DW646" s="38"/>
      <c r="DX646" s="38"/>
      <c r="DY646" s="38"/>
      <c r="DZ646" s="38"/>
      <c r="EA646" s="38"/>
      <c r="EB646" s="38"/>
      <c r="EC646" s="38"/>
      <c r="ED646" s="38"/>
      <c r="EE646" s="38"/>
      <c r="EF646" s="38"/>
      <c r="EG646" s="38"/>
      <c r="EH646" s="38"/>
      <c r="EI646" s="38"/>
      <c r="EJ646" s="38"/>
      <c r="EK646" s="38"/>
      <c r="EL646" s="38"/>
      <c r="EM646" s="38"/>
      <c r="EN646" s="38"/>
      <c r="EO646" s="38"/>
      <c r="EP646" s="38"/>
      <c r="EQ646" s="38"/>
      <c r="ER646" s="38"/>
      <c r="ES646" s="38"/>
      <c r="ET646" s="38"/>
      <c r="EU646" s="38"/>
      <c r="EV646" s="38"/>
      <c r="EW646" s="38"/>
      <c r="EX646" s="38"/>
      <c r="EY646" s="38"/>
      <c r="EZ646" s="38"/>
    </row>
    <row r="647" spans="1:156" ht="20.100000000000001" customHeight="1" x14ac:dyDescent="0.25">
      <c r="A647" s="43"/>
      <c r="B647" s="54"/>
      <c r="C647" s="55"/>
      <c r="D647" s="43"/>
      <c r="E647" s="43"/>
      <c r="F647" s="43"/>
      <c r="G647" s="43"/>
      <c r="H647" s="43"/>
      <c r="I647" s="56"/>
      <c r="J647" s="38"/>
      <c r="L647" s="41"/>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c r="CY647" s="38"/>
      <c r="CZ647" s="38"/>
      <c r="DA647" s="38"/>
      <c r="DB647" s="38"/>
      <c r="DC647" s="38"/>
      <c r="DD647" s="38"/>
      <c r="DE647" s="38"/>
      <c r="DF647" s="38"/>
      <c r="DG647" s="38"/>
      <c r="DH647" s="38"/>
      <c r="DI647" s="38"/>
      <c r="DJ647" s="38"/>
      <c r="DK647" s="38"/>
      <c r="DL647" s="38"/>
      <c r="DM647" s="38"/>
      <c r="DN647" s="38"/>
      <c r="DO647" s="38"/>
      <c r="DP647" s="38"/>
      <c r="DQ647" s="38"/>
      <c r="DR647" s="38"/>
      <c r="DS647" s="38"/>
      <c r="DT647" s="38"/>
      <c r="DU647" s="38"/>
      <c r="DV647" s="38"/>
      <c r="DW647" s="38"/>
      <c r="DX647" s="38"/>
      <c r="DY647" s="38"/>
      <c r="DZ647" s="38"/>
      <c r="EA647" s="38"/>
      <c r="EB647" s="38"/>
      <c r="EC647" s="38"/>
      <c r="ED647" s="38"/>
      <c r="EE647" s="38"/>
      <c r="EF647" s="38"/>
      <c r="EG647" s="38"/>
      <c r="EH647" s="38"/>
      <c r="EI647" s="38"/>
      <c r="EJ647" s="38"/>
      <c r="EK647" s="38"/>
      <c r="EL647" s="38"/>
      <c r="EM647" s="38"/>
      <c r="EN647" s="38"/>
      <c r="EO647" s="38"/>
      <c r="EP647" s="38"/>
      <c r="EQ647" s="38"/>
      <c r="ER647" s="38"/>
      <c r="ES647" s="38"/>
      <c r="ET647" s="38"/>
      <c r="EU647" s="38"/>
      <c r="EV647" s="38"/>
      <c r="EW647" s="38"/>
      <c r="EX647" s="38"/>
      <c r="EY647" s="38"/>
      <c r="EZ647" s="38"/>
    </row>
    <row r="648" spans="1:156" ht="20.100000000000001" customHeight="1" x14ac:dyDescent="0.25">
      <c r="A648" s="43"/>
      <c r="B648" s="54"/>
      <c r="C648" s="55"/>
      <c r="D648" s="43"/>
      <c r="E648" s="43"/>
      <c r="F648" s="43"/>
      <c r="G648" s="43"/>
      <c r="H648" s="43"/>
      <c r="I648" s="56"/>
      <c r="J648" s="38"/>
      <c r="L648" s="41"/>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c r="CY648" s="38"/>
      <c r="CZ648" s="38"/>
      <c r="DA648" s="38"/>
      <c r="DB648" s="38"/>
      <c r="DC648" s="38"/>
      <c r="DD648" s="38"/>
      <c r="DE648" s="38"/>
      <c r="DF648" s="38"/>
      <c r="DG648" s="38"/>
      <c r="DH648" s="38"/>
      <c r="DI648" s="38"/>
      <c r="DJ648" s="38"/>
      <c r="DK648" s="38"/>
      <c r="DL648" s="38"/>
      <c r="DM648" s="38"/>
      <c r="DN648" s="38"/>
      <c r="DO648" s="38"/>
      <c r="DP648" s="38"/>
      <c r="DQ648" s="38"/>
      <c r="DR648" s="38"/>
      <c r="DS648" s="38"/>
      <c r="DT648" s="38"/>
      <c r="DU648" s="38"/>
      <c r="DV648" s="38"/>
      <c r="DW648" s="38"/>
      <c r="DX648" s="38"/>
      <c r="DY648" s="38"/>
      <c r="DZ648" s="38"/>
      <c r="EA648" s="38"/>
      <c r="EB648" s="38"/>
      <c r="EC648" s="38"/>
      <c r="ED648" s="38"/>
      <c r="EE648" s="38"/>
      <c r="EF648" s="38"/>
      <c r="EG648" s="38"/>
      <c r="EH648" s="38"/>
      <c r="EI648" s="38"/>
      <c r="EJ648" s="38"/>
      <c r="EK648" s="38"/>
      <c r="EL648" s="38"/>
      <c r="EM648" s="38"/>
      <c r="EN648" s="38"/>
      <c r="EO648" s="38"/>
      <c r="EP648" s="38"/>
      <c r="EQ648" s="38"/>
      <c r="ER648" s="38"/>
      <c r="ES648" s="38"/>
      <c r="ET648" s="38"/>
      <c r="EU648" s="38"/>
      <c r="EV648" s="38"/>
      <c r="EW648" s="38"/>
      <c r="EX648" s="38"/>
      <c r="EY648" s="38"/>
      <c r="EZ648" s="38"/>
    </row>
    <row r="649" spans="1:156" ht="20.100000000000001" customHeight="1" x14ac:dyDescent="0.25">
      <c r="A649" s="43"/>
      <c r="B649" s="54"/>
      <c r="C649" s="55"/>
      <c r="D649" s="43"/>
      <c r="E649" s="43"/>
      <c r="F649" s="43"/>
      <c r="G649" s="43"/>
      <c r="H649" s="43"/>
      <c r="I649" s="56"/>
      <c r="J649" s="38"/>
      <c r="L649" s="41"/>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c r="CY649" s="38"/>
      <c r="CZ649" s="38"/>
      <c r="DA649" s="38"/>
      <c r="DB649" s="38"/>
      <c r="DC649" s="38"/>
      <c r="DD649" s="38"/>
      <c r="DE649" s="38"/>
      <c r="DF649" s="38"/>
      <c r="DG649" s="38"/>
      <c r="DH649" s="38"/>
      <c r="DI649" s="38"/>
      <c r="DJ649" s="38"/>
      <c r="DK649" s="38"/>
      <c r="DL649" s="38"/>
      <c r="DM649" s="38"/>
      <c r="DN649" s="38"/>
      <c r="DO649" s="38"/>
      <c r="DP649" s="38"/>
      <c r="DQ649" s="38"/>
      <c r="DR649" s="38"/>
      <c r="DS649" s="38"/>
      <c r="DT649" s="38"/>
      <c r="DU649" s="38"/>
      <c r="DV649" s="38"/>
      <c r="DW649" s="38"/>
      <c r="DX649" s="38"/>
      <c r="DY649" s="38"/>
      <c r="DZ649" s="38"/>
      <c r="EA649" s="38"/>
      <c r="EB649" s="38"/>
      <c r="EC649" s="38"/>
      <c r="ED649" s="38"/>
      <c r="EE649" s="38"/>
      <c r="EF649" s="38"/>
      <c r="EG649" s="38"/>
      <c r="EH649" s="38"/>
      <c r="EI649" s="38"/>
      <c r="EJ649" s="38"/>
      <c r="EK649" s="38"/>
      <c r="EL649" s="38"/>
      <c r="EM649" s="38"/>
      <c r="EN649" s="38"/>
      <c r="EO649" s="38"/>
      <c r="EP649" s="38"/>
      <c r="EQ649" s="38"/>
      <c r="ER649" s="38"/>
      <c r="ES649" s="38"/>
      <c r="ET649" s="38"/>
      <c r="EU649" s="38"/>
      <c r="EV649" s="38"/>
      <c r="EW649" s="38"/>
      <c r="EX649" s="38"/>
      <c r="EY649" s="38"/>
      <c r="EZ649" s="38"/>
    </row>
    <row r="650" spans="1:156" ht="20.100000000000001" customHeight="1" x14ac:dyDescent="0.25">
      <c r="A650" s="43"/>
      <c r="B650" s="54"/>
      <c r="C650" s="55"/>
      <c r="D650" s="43"/>
      <c r="E650" s="43"/>
      <c r="F650" s="43"/>
      <c r="G650" s="43"/>
      <c r="H650" s="43"/>
      <c r="I650" s="56"/>
      <c r="J650" s="38"/>
      <c r="L650" s="41"/>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c r="CY650" s="38"/>
      <c r="CZ650" s="38"/>
      <c r="DA650" s="38"/>
      <c r="DB650" s="38"/>
      <c r="DC650" s="38"/>
      <c r="DD650" s="38"/>
      <c r="DE650" s="38"/>
      <c r="DF650" s="38"/>
      <c r="DG650" s="38"/>
      <c r="DH650" s="38"/>
      <c r="DI650" s="38"/>
      <c r="DJ650" s="38"/>
      <c r="DK650" s="38"/>
      <c r="DL650" s="38"/>
      <c r="DM650" s="38"/>
      <c r="DN650" s="38"/>
      <c r="DO650" s="38"/>
      <c r="DP650" s="38"/>
      <c r="DQ650" s="38"/>
      <c r="DR650" s="38"/>
      <c r="DS650" s="38"/>
      <c r="DT650" s="38"/>
      <c r="DU650" s="38"/>
      <c r="DV650" s="38"/>
      <c r="DW650" s="38"/>
      <c r="DX650" s="38"/>
      <c r="DY650" s="38"/>
      <c r="DZ650" s="38"/>
      <c r="EA650" s="38"/>
      <c r="EB650" s="38"/>
      <c r="EC650" s="38"/>
      <c r="ED650" s="38"/>
      <c r="EE650" s="38"/>
      <c r="EF650" s="38"/>
      <c r="EG650" s="38"/>
      <c r="EH650" s="38"/>
      <c r="EI650" s="38"/>
      <c r="EJ650" s="38"/>
      <c r="EK650" s="38"/>
      <c r="EL650" s="38"/>
      <c r="EM650" s="38"/>
      <c r="EN650" s="38"/>
      <c r="EO650" s="38"/>
      <c r="EP650" s="38"/>
      <c r="EQ650" s="38"/>
      <c r="ER650" s="38"/>
      <c r="ES650" s="38"/>
      <c r="ET650" s="38"/>
      <c r="EU650" s="38"/>
      <c r="EV650" s="38"/>
      <c r="EW650" s="38"/>
      <c r="EX650" s="38"/>
      <c r="EY650" s="38"/>
      <c r="EZ650" s="38"/>
    </row>
    <row r="651" spans="1:156" ht="20.100000000000001" customHeight="1" x14ac:dyDescent="0.25">
      <c r="A651" s="43"/>
      <c r="B651" s="54"/>
      <c r="C651" s="55"/>
      <c r="D651" s="43"/>
      <c r="E651" s="43"/>
      <c r="F651" s="43"/>
      <c r="G651" s="43"/>
      <c r="H651" s="43"/>
      <c r="I651" s="56"/>
      <c r="J651" s="38"/>
      <c r="L651" s="41"/>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c r="CY651" s="38"/>
      <c r="CZ651" s="38"/>
      <c r="DA651" s="38"/>
      <c r="DB651" s="38"/>
      <c r="DC651" s="38"/>
      <c r="DD651" s="38"/>
      <c r="DE651" s="38"/>
      <c r="DF651" s="38"/>
      <c r="DG651" s="38"/>
      <c r="DH651" s="38"/>
      <c r="DI651" s="38"/>
      <c r="DJ651" s="38"/>
      <c r="DK651" s="38"/>
      <c r="DL651" s="38"/>
      <c r="DM651" s="38"/>
      <c r="DN651" s="38"/>
      <c r="DO651" s="38"/>
      <c r="DP651" s="38"/>
      <c r="DQ651" s="38"/>
      <c r="DR651" s="38"/>
      <c r="DS651" s="38"/>
      <c r="DT651" s="38"/>
      <c r="DU651" s="38"/>
      <c r="DV651" s="38"/>
      <c r="DW651" s="38"/>
      <c r="DX651" s="38"/>
      <c r="DY651" s="38"/>
      <c r="DZ651" s="38"/>
      <c r="EA651" s="38"/>
      <c r="EB651" s="38"/>
      <c r="EC651" s="38"/>
      <c r="ED651" s="38"/>
      <c r="EE651" s="38"/>
      <c r="EF651" s="38"/>
      <c r="EG651" s="38"/>
      <c r="EH651" s="38"/>
      <c r="EI651" s="38"/>
      <c r="EJ651" s="38"/>
      <c r="EK651" s="38"/>
      <c r="EL651" s="38"/>
      <c r="EM651" s="38"/>
      <c r="EN651" s="38"/>
      <c r="EO651" s="38"/>
      <c r="EP651" s="38"/>
      <c r="EQ651" s="38"/>
      <c r="ER651" s="38"/>
      <c r="ES651" s="38"/>
      <c r="ET651" s="38"/>
      <c r="EU651" s="38"/>
      <c r="EV651" s="38"/>
      <c r="EW651" s="38"/>
      <c r="EX651" s="38"/>
      <c r="EY651" s="38"/>
      <c r="EZ651" s="38"/>
    </row>
    <row r="652" spans="1:156" ht="20.100000000000001" customHeight="1" x14ac:dyDescent="0.25">
      <c r="A652" s="43"/>
      <c r="B652" s="54"/>
      <c r="C652" s="55"/>
      <c r="D652" s="43"/>
      <c r="E652" s="43"/>
      <c r="F652" s="43"/>
      <c r="G652" s="43"/>
      <c r="H652" s="43"/>
      <c r="I652" s="56"/>
      <c r="J652" s="38"/>
      <c r="L652" s="41"/>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c r="CY652" s="38"/>
      <c r="CZ652" s="38"/>
      <c r="DA652" s="38"/>
      <c r="DB652" s="38"/>
      <c r="DC652" s="38"/>
      <c r="DD652" s="38"/>
      <c r="DE652" s="38"/>
      <c r="DF652" s="38"/>
      <c r="DG652" s="38"/>
      <c r="DH652" s="38"/>
      <c r="DI652" s="38"/>
      <c r="DJ652" s="38"/>
      <c r="DK652" s="38"/>
      <c r="DL652" s="38"/>
      <c r="DM652" s="38"/>
      <c r="DN652" s="38"/>
      <c r="DO652" s="38"/>
      <c r="DP652" s="38"/>
      <c r="DQ652" s="38"/>
      <c r="DR652" s="38"/>
      <c r="DS652" s="38"/>
      <c r="DT652" s="38"/>
      <c r="DU652" s="38"/>
      <c r="DV652" s="38"/>
      <c r="DW652" s="38"/>
      <c r="DX652" s="38"/>
      <c r="DY652" s="38"/>
      <c r="DZ652" s="38"/>
      <c r="EA652" s="38"/>
      <c r="EB652" s="38"/>
      <c r="EC652" s="38"/>
      <c r="ED652" s="38"/>
      <c r="EE652" s="38"/>
      <c r="EF652" s="38"/>
      <c r="EG652" s="38"/>
      <c r="EH652" s="38"/>
      <c r="EI652" s="38"/>
      <c r="EJ652" s="38"/>
      <c r="EK652" s="38"/>
      <c r="EL652" s="38"/>
      <c r="EM652" s="38"/>
      <c r="EN652" s="38"/>
      <c r="EO652" s="38"/>
      <c r="EP652" s="38"/>
      <c r="EQ652" s="38"/>
      <c r="ER652" s="38"/>
      <c r="ES652" s="38"/>
      <c r="ET652" s="38"/>
      <c r="EU652" s="38"/>
      <c r="EV652" s="38"/>
      <c r="EW652" s="38"/>
      <c r="EX652" s="38"/>
      <c r="EY652" s="38"/>
      <c r="EZ652" s="38"/>
    </row>
    <row r="653" spans="1:156" ht="20.100000000000001" customHeight="1" x14ac:dyDescent="0.25">
      <c r="A653" s="43"/>
      <c r="B653" s="54"/>
      <c r="C653" s="55"/>
      <c r="D653" s="43"/>
      <c r="E653" s="43"/>
      <c r="F653" s="43"/>
      <c r="G653" s="43"/>
      <c r="H653" s="43"/>
      <c r="I653" s="56"/>
      <c r="J653" s="38"/>
      <c r="L653" s="41"/>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c r="CY653" s="38"/>
      <c r="CZ653" s="38"/>
      <c r="DA653" s="38"/>
      <c r="DB653" s="38"/>
      <c r="DC653" s="38"/>
      <c r="DD653" s="38"/>
      <c r="DE653" s="38"/>
      <c r="DF653" s="38"/>
      <c r="DG653" s="38"/>
      <c r="DH653" s="38"/>
      <c r="DI653" s="38"/>
      <c r="DJ653" s="38"/>
      <c r="DK653" s="38"/>
      <c r="DL653" s="38"/>
      <c r="DM653" s="38"/>
      <c r="DN653" s="38"/>
      <c r="DO653" s="38"/>
      <c r="DP653" s="38"/>
      <c r="DQ653" s="38"/>
      <c r="DR653" s="38"/>
      <c r="DS653" s="38"/>
      <c r="DT653" s="38"/>
      <c r="DU653" s="38"/>
      <c r="DV653" s="38"/>
      <c r="DW653" s="38"/>
      <c r="DX653" s="38"/>
      <c r="DY653" s="38"/>
      <c r="DZ653" s="38"/>
      <c r="EA653" s="38"/>
      <c r="EB653" s="38"/>
      <c r="EC653" s="38"/>
      <c r="ED653" s="38"/>
      <c r="EE653" s="38"/>
      <c r="EF653" s="38"/>
      <c r="EG653" s="38"/>
      <c r="EH653" s="38"/>
      <c r="EI653" s="38"/>
      <c r="EJ653" s="38"/>
      <c r="EK653" s="38"/>
      <c r="EL653" s="38"/>
      <c r="EM653" s="38"/>
      <c r="EN653" s="38"/>
      <c r="EO653" s="38"/>
      <c r="EP653" s="38"/>
      <c r="EQ653" s="38"/>
      <c r="ER653" s="38"/>
      <c r="ES653" s="38"/>
      <c r="ET653" s="38"/>
      <c r="EU653" s="38"/>
      <c r="EV653" s="38"/>
      <c r="EW653" s="38"/>
      <c r="EX653" s="38"/>
      <c r="EY653" s="38"/>
      <c r="EZ653" s="38"/>
    </row>
    <row r="654" spans="1:156" ht="20.100000000000001" customHeight="1" x14ac:dyDescent="0.25">
      <c r="A654" s="43"/>
      <c r="B654" s="54"/>
      <c r="C654" s="55"/>
      <c r="D654" s="43"/>
      <c r="E654" s="43"/>
      <c r="F654" s="43"/>
      <c r="G654" s="43"/>
      <c r="H654" s="43"/>
      <c r="I654" s="56"/>
      <c r="J654" s="38"/>
      <c r="L654" s="41"/>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c r="CY654" s="38"/>
      <c r="CZ654" s="38"/>
      <c r="DA654" s="38"/>
      <c r="DB654" s="38"/>
      <c r="DC654" s="38"/>
      <c r="DD654" s="38"/>
      <c r="DE654" s="38"/>
      <c r="DF654" s="38"/>
      <c r="DG654" s="38"/>
      <c r="DH654" s="38"/>
      <c r="DI654" s="38"/>
      <c r="DJ654" s="38"/>
      <c r="DK654" s="38"/>
      <c r="DL654" s="38"/>
      <c r="DM654" s="38"/>
      <c r="DN654" s="38"/>
      <c r="DO654" s="38"/>
      <c r="DP654" s="38"/>
      <c r="DQ654" s="38"/>
      <c r="DR654" s="38"/>
      <c r="DS654" s="38"/>
      <c r="DT654" s="38"/>
      <c r="DU654" s="38"/>
      <c r="DV654" s="38"/>
      <c r="DW654" s="38"/>
      <c r="DX654" s="38"/>
      <c r="DY654" s="38"/>
      <c r="DZ654" s="38"/>
      <c r="EA654" s="38"/>
      <c r="EB654" s="38"/>
      <c r="EC654" s="38"/>
      <c r="ED654" s="38"/>
      <c r="EE654" s="38"/>
      <c r="EF654" s="38"/>
      <c r="EG654" s="38"/>
      <c r="EH654" s="38"/>
      <c r="EI654" s="38"/>
      <c r="EJ654" s="38"/>
      <c r="EK654" s="38"/>
      <c r="EL654" s="38"/>
      <c r="EM654" s="38"/>
      <c r="EN654" s="38"/>
      <c r="EO654" s="38"/>
      <c r="EP654" s="38"/>
      <c r="EQ654" s="38"/>
      <c r="ER654" s="38"/>
      <c r="ES654" s="38"/>
      <c r="ET654" s="38"/>
      <c r="EU654" s="38"/>
      <c r="EV654" s="38"/>
      <c r="EW654" s="38"/>
      <c r="EX654" s="38"/>
      <c r="EY654" s="38"/>
      <c r="EZ654" s="38"/>
    </row>
    <row r="655" spans="1:156" ht="20.100000000000001" customHeight="1" x14ac:dyDescent="0.25">
      <c r="A655" s="43"/>
      <c r="B655" s="54"/>
      <c r="C655" s="55"/>
      <c r="D655" s="43"/>
      <c r="E655" s="43"/>
      <c r="F655" s="43"/>
      <c r="G655" s="43"/>
      <c r="H655" s="43"/>
      <c r="I655" s="56"/>
      <c r="J655" s="38"/>
      <c r="L655" s="41"/>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c r="CY655" s="38"/>
      <c r="CZ655" s="38"/>
      <c r="DA655" s="38"/>
      <c r="DB655" s="38"/>
      <c r="DC655" s="38"/>
      <c r="DD655" s="38"/>
      <c r="DE655" s="38"/>
      <c r="DF655" s="38"/>
      <c r="DG655" s="38"/>
      <c r="DH655" s="38"/>
      <c r="DI655" s="38"/>
      <c r="DJ655" s="38"/>
      <c r="DK655" s="38"/>
      <c r="DL655" s="38"/>
      <c r="DM655" s="38"/>
      <c r="DN655" s="38"/>
      <c r="DO655" s="38"/>
      <c r="DP655" s="38"/>
      <c r="DQ655" s="38"/>
      <c r="DR655" s="38"/>
      <c r="DS655" s="38"/>
      <c r="DT655" s="38"/>
      <c r="DU655" s="38"/>
      <c r="DV655" s="38"/>
      <c r="DW655" s="38"/>
      <c r="DX655" s="38"/>
      <c r="DY655" s="38"/>
      <c r="DZ655" s="38"/>
      <c r="EA655" s="38"/>
      <c r="EB655" s="38"/>
      <c r="EC655" s="38"/>
      <c r="ED655" s="38"/>
      <c r="EE655" s="38"/>
      <c r="EF655" s="38"/>
      <c r="EG655" s="38"/>
      <c r="EH655" s="38"/>
      <c r="EI655" s="38"/>
      <c r="EJ655" s="38"/>
      <c r="EK655" s="38"/>
      <c r="EL655" s="38"/>
      <c r="EM655" s="38"/>
      <c r="EN655" s="38"/>
      <c r="EO655" s="38"/>
      <c r="EP655" s="38"/>
      <c r="EQ655" s="38"/>
      <c r="ER655" s="38"/>
      <c r="ES655" s="38"/>
      <c r="ET655" s="38"/>
      <c r="EU655" s="38"/>
      <c r="EV655" s="38"/>
      <c r="EW655" s="38"/>
      <c r="EX655" s="38"/>
      <c r="EY655" s="38"/>
      <c r="EZ655" s="38"/>
    </row>
    <row r="656" spans="1:156" ht="20.100000000000001" customHeight="1" x14ac:dyDescent="0.25">
      <c r="A656" s="43"/>
      <c r="B656" s="54"/>
      <c r="C656" s="55"/>
      <c r="D656" s="43"/>
      <c r="E656" s="43"/>
      <c r="F656" s="43"/>
      <c r="G656" s="43"/>
      <c r="H656" s="43"/>
      <c r="I656" s="56"/>
      <c r="J656" s="38"/>
      <c r="L656" s="41"/>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38"/>
      <c r="DG656" s="38"/>
      <c r="DH656" s="38"/>
      <c r="DI656" s="38"/>
      <c r="DJ656" s="38"/>
      <c r="DK656" s="38"/>
      <c r="DL656" s="38"/>
      <c r="DM656" s="38"/>
      <c r="DN656" s="38"/>
      <c r="DO656" s="38"/>
      <c r="DP656" s="38"/>
      <c r="DQ656" s="38"/>
      <c r="DR656" s="38"/>
      <c r="DS656" s="38"/>
      <c r="DT656" s="38"/>
      <c r="DU656" s="38"/>
      <c r="DV656" s="38"/>
      <c r="DW656" s="38"/>
      <c r="DX656" s="38"/>
      <c r="DY656" s="38"/>
      <c r="DZ656" s="38"/>
      <c r="EA656" s="38"/>
      <c r="EB656" s="38"/>
      <c r="EC656" s="38"/>
      <c r="ED656" s="38"/>
      <c r="EE656" s="38"/>
      <c r="EF656" s="38"/>
      <c r="EG656" s="38"/>
      <c r="EH656" s="38"/>
      <c r="EI656" s="38"/>
      <c r="EJ656" s="38"/>
      <c r="EK656" s="38"/>
      <c r="EL656" s="38"/>
      <c r="EM656" s="38"/>
      <c r="EN656" s="38"/>
      <c r="EO656" s="38"/>
      <c r="EP656" s="38"/>
      <c r="EQ656" s="38"/>
      <c r="ER656" s="38"/>
      <c r="ES656" s="38"/>
      <c r="ET656" s="38"/>
      <c r="EU656" s="38"/>
      <c r="EV656" s="38"/>
      <c r="EW656" s="38"/>
      <c r="EX656" s="38"/>
      <c r="EY656" s="38"/>
      <c r="EZ656" s="38"/>
    </row>
    <row r="657" spans="1:156" ht="20.100000000000001" customHeight="1" x14ac:dyDescent="0.25">
      <c r="A657" s="43"/>
      <c r="B657" s="54"/>
      <c r="C657" s="55"/>
      <c r="D657" s="43"/>
      <c r="E657" s="43"/>
      <c r="F657" s="43"/>
      <c r="G657" s="43"/>
      <c r="H657" s="43"/>
      <c r="I657" s="56"/>
      <c r="J657" s="38"/>
      <c r="L657" s="41"/>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c r="CY657" s="38"/>
      <c r="CZ657" s="38"/>
      <c r="DA657" s="38"/>
      <c r="DB657" s="38"/>
      <c r="DC657" s="38"/>
      <c r="DD657" s="38"/>
      <c r="DE657" s="38"/>
      <c r="DF657" s="38"/>
      <c r="DG657" s="38"/>
      <c r="DH657" s="38"/>
      <c r="DI657" s="38"/>
      <c r="DJ657" s="38"/>
      <c r="DK657" s="38"/>
      <c r="DL657" s="38"/>
      <c r="DM657" s="38"/>
      <c r="DN657" s="38"/>
      <c r="DO657" s="38"/>
      <c r="DP657" s="38"/>
      <c r="DQ657" s="38"/>
      <c r="DR657" s="38"/>
      <c r="DS657" s="38"/>
      <c r="DT657" s="38"/>
      <c r="DU657" s="38"/>
      <c r="DV657" s="38"/>
      <c r="DW657" s="38"/>
      <c r="DX657" s="38"/>
      <c r="DY657" s="38"/>
      <c r="DZ657" s="38"/>
      <c r="EA657" s="38"/>
      <c r="EB657" s="38"/>
      <c r="EC657" s="38"/>
      <c r="ED657" s="38"/>
      <c r="EE657" s="38"/>
      <c r="EF657" s="38"/>
      <c r="EG657" s="38"/>
      <c r="EH657" s="38"/>
      <c r="EI657" s="38"/>
      <c r="EJ657" s="38"/>
      <c r="EK657" s="38"/>
      <c r="EL657" s="38"/>
      <c r="EM657" s="38"/>
      <c r="EN657" s="38"/>
      <c r="EO657" s="38"/>
      <c r="EP657" s="38"/>
      <c r="EQ657" s="38"/>
      <c r="ER657" s="38"/>
      <c r="ES657" s="38"/>
      <c r="ET657" s="38"/>
      <c r="EU657" s="38"/>
      <c r="EV657" s="38"/>
      <c r="EW657" s="38"/>
      <c r="EX657" s="38"/>
      <c r="EY657" s="38"/>
      <c r="EZ657" s="38"/>
    </row>
    <row r="658" spans="1:156" ht="20.100000000000001" customHeight="1" x14ac:dyDescent="0.25">
      <c r="A658" s="43"/>
      <c r="B658" s="54"/>
      <c r="C658" s="55"/>
      <c r="D658" s="43"/>
      <c r="E658" s="43"/>
      <c r="F658" s="43"/>
      <c r="G658" s="43"/>
      <c r="H658" s="43"/>
      <c r="I658" s="56"/>
      <c r="J658" s="38"/>
      <c r="L658" s="41"/>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c r="CY658" s="38"/>
      <c r="CZ658" s="38"/>
      <c r="DA658" s="38"/>
      <c r="DB658" s="38"/>
      <c r="DC658" s="38"/>
      <c r="DD658" s="38"/>
      <c r="DE658" s="38"/>
      <c r="DF658" s="38"/>
      <c r="DG658" s="38"/>
      <c r="DH658" s="38"/>
      <c r="DI658" s="38"/>
      <c r="DJ658" s="38"/>
      <c r="DK658" s="38"/>
      <c r="DL658" s="38"/>
      <c r="DM658" s="38"/>
      <c r="DN658" s="38"/>
      <c r="DO658" s="38"/>
      <c r="DP658" s="38"/>
      <c r="DQ658" s="38"/>
      <c r="DR658" s="38"/>
      <c r="DS658" s="38"/>
      <c r="DT658" s="38"/>
      <c r="DU658" s="38"/>
      <c r="DV658" s="38"/>
      <c r="DW658" s="38"/>
      <c r="DX658" s="38"/>
      <c r="DY658" s="38"/>
      <c r="DZ658" s="38"/>
      <c r="EA658" s="38"/>
      <c r="EB658" s="38"/>
      <c r="EC658" s="38"/>
      <c r="ED658" s="38"/>
      <c r="EE658" s="38"/>
      <c r="EF658" s="38"/>
      <c r="EG658" s="38"/>
      <c r="EH658" s="38"/>
      <c r="EI658" s="38"/>
      <c r="EJ658" s="38"/>
      <c r="EK658" s="38"/>
      <c r="EL658" s="38"/>
      <c r="EM658" s="38"/>
      <c r="EN658" s="38"/>
      <c r="EO658" s="38"/>
      <c r="EP658" s="38"/>
      <c r="EQ658" s="38"/>
      <c r="ER658" s="38"/>
      <c r="ES658" s="38"/>
      <c r="ET658" s="38"/>
      <c r="EU658" s="38"/>
      <c r="EV658" s="38"/>
      <c r="EW658" s="38"/>
      <c r="EX658" s="38"/>
      <c r="EY658" s="38"/>
      <c r="EZ658" s="38"/>
    </row>
    <row r="659" spans="1:156" ht="20.100000000000001" customHeight="1" x14ac:dyDescent="0.25">
      <c r="A659" s="43"/>
      <c r="B659" s="54"/>
      <c r="C659" s="55"/>
      <c r="D659" s="43"/>
      <c r="E659" s="43"/>
      <c r="F659" s="43"/>
      <c r="G659" s="43"/>
      <c r="H659" s="43"/>
      <c r="I659" s="56"/>
      <c r="J659" s="38"/>
      <c r="L659" s="41"/>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c r="CY659" s="38"/>
      <c r="CZ659" s="38"/>
      <c r="DA659" s="38"/>
      <c r="DB659" s="38"/>
      <c r="DC659" s="38"/>
      <c r="DD659" s="38"/>
      <c r="DE659" s="38"/>
      <c r="DF659" s="38"/>
      <c r="DG659" s="38"/>
      <c r="DH659" s="38"/>
      <c r="DI659" s="38"/>
      <c r="DJ659" s="38"/>
      <c r="DK659" s="38"/>
      <c r="DL659" s="38"/>
      <c r="DM659" s="38"/>
      <c r="DN659" s="38"/>
      <c r="DO659" s="38"/>
      <c r="DP659" s="38"/>
      <c r="DQ659" s="38"/>
      <c r="DR659" s="38"/>
      <c r="DS659" s="38"/>
      <c r="DT659" s="38"/>
      <c r="DU659" s="38"/>
      <c r="DV659" s="38"/>
      <c r="DW659" s="38"/>
      <c r="DX659" s="38"/>
      <c r="DY659" s="38"/>
      <c r="DZ659" s="38"/>
      <c r="EA659" s="38"/>
      <c r="EB659" s="38"/>
      <c r="EC659" s="38"/>
      <c r="ED659" s="38"/>
      <c r="EE659" s="38"/>
      <c r="EF659" s="38"/>
      <c r="EG659" s="38"/>
      <c r="EH659" s="38"/>
      <c r="EI659" s="38"/>
      <c r="EJ659" s="38"/>
      <c r="EK659" s="38"/>
      <c r="EL659" s="38"/>
      <c r="EM659" s="38"/>
      <c r="EN659" s="38"/>
      <c r="EO659" s="38"/>
      <c r="EP659" s="38"/>
      <c r="EQ659" s="38"/>
      <c r="ER659" s="38"/>
      <c r="ES659" s="38"/>
      <c r="ET659" s="38"/>
      <c r="EU659" s="38"/>
      <c r="EV659" s="38"/>
      <c r="EW659" s="38"/>
      <c r="EX659" s="38"/>
      <c r="EY659" s="38"/>
      <c r="EZ659" s="38"/>
    </row>
    <row r="660" spans="1:156" ht="20.100000000000001" customHeight="1" x14ac:dyDescent="0.25">
      <c r="A660" s="43"/>
      <c r="B660" s="54"/>
      <c r="C660" s="55"/>
      <c r="D660" s="43"/>
      <c r="E660" s="43"/>
      <c r="F660" s="43"/>
      <c r="G660" s="43"/>
      <c r="H660" s="43"/>
      <c r="I660" s="56"/>
      <c r="J660" s="38"/>
      <c r="L660" s="41"/>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c r="CY660" s="38"/>
      <c r="CZ660" s="38"/>
      <c r="DA660" s="38"/>
      <c r="DB660" s="38"/>
      <c r="DC660" s="38"/>
      <c r="DD660" s="38"/>
      <c r="DE660" s="38"/>
      <c r="DF660" s="38"/>
      <c r="DG660" s="38"/>
      <c r="DH660" s="38"/>
      <c r="DI660" s="38"/>
      <c r="DJ660" s="38"/>
      <c r="DK660" s="38"/>
      <c r="DL660" s="38"/>
      <c r="DM660" s="38"/>
      <c r="DN660" s="38"/>
      <c r="DO660" s="38"/>
      <c r="DP660" s="38"/>
      <c r="DQ660" s="38"/>
      <c r="DR660" s="38"/>
      <c r="DS660" s="38"/>
      <c r="DT660" s="38"/>
      <c r="DU660" s="38"/>
      <c r="DV660" s="38"/>
      <c r="DW660" s="38"/>
      <c r="DX660" s="38"/>
      <c r="DY660" s="38"/>
      <c r="DZ660" s="38"/>
      <c r="EA660" s="38"/>
      <c r="EB660" s="38"/>
      <c r="EC660" s="38"/>
      <c r="ED660" s="38"/>
      <c r="EE660" s="38"/>
      <c r="EF660" s="38"/>
      <c r="EG660" s="38"/>
      <c r="EH660" s="38"/>
      <c r="EI660" s="38"/>
      <c r="EJ660" s="38"/>
      <c r="EK660" s="38"/>
      <c r="EL660" s="38"/>
      <c r="EM660" s="38"/>
      <c r="EN660" s="38"/>
      <c r="EO660" s="38"/>
      <c r="EP660" s="38"/>
      <c r="EQ660" s="38"/>
      <c r="ER660" s="38"/>
      <c r="ES660" s="38"/>
      <c r="ET660" s="38"/>
      <c r="EU660" s="38"/>
      <c r="EV660" s="38"/>
      <c r="EW660" s="38"/>
      <c r="EX660" s="38"/>
      <c r="EY660" s="38"/>
      <c r="EZ660" s="38"/>
    </row>
    <row r="661" spans="1:156" ht="20.100000000000001" customHeight="1" x14ac:dyDescent="0.25">
      <c r="A661" s="43"/>
      <c r="B661" s="54"/>
      <c r="C661" s="55"/>
      <c r="D661" s="43"/>
      <c r="E661" s="43"/>
      <c r="F661" s="43"/>
      <c r="G661" s="43"/>
      <c r="H661" s="43"/>
      <c r="I661" s="56"/>
      <c r="J661" s="38"/>
      <c r="L661" s="41"/>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c r="CY661" s="38"/>
      <c r="CZ661" s="38"/>
      <c r="DA661" s="38"/>
      <c r="DB661" s="38"/>
      <c r="DC661" s="38"/>
      <c r="DD661" s="38"/>
      <c r="DE661" s="38"/>
      <c r="DF661" s="38"/>
      <c r="DG661" s="38"/>
      <c r="DH661" s="38"/>
      <c r="DI661" s="38"/>
      <c r="DJ661" s="38"/>
      <c r="DK661" s="38"/>
      <c r="DL661" s="38"/>
      <c r="DM661" s="38"/>
      <c r="DN661" s="38"/>
      <c r="DO661" s="38"/>
      <c r="DP661" s="38"/>
      <c r="DQ661" s="38"/>
      <c r="DR661" s="38"/>
      <c r="DS661" s="38"/>
      <c r="DT661" s="38"/>
      <c r="DU661" s="38"/>
      <c r="DV661" s="38"/>
      <c r="DW661" s="38"/>
      <c r="DX661" s="38"/>
      <c r="DY661" s="38"/>
      <c r="DZ661" s="38"/>
      <c r="EA661" s="38"/>
      <c r="EB661" s="38"/>
      <c r="EC661" s="38"/>
      <c r="ED661" s="38"/>
      <c r="EE661" s="38"/>
      <c r="EF661" s="38"/>
      <c r="EG661" s="38"/>
      <c r="EH661" s="38"/>
      <c r="EI661" s="38"/>
      <c r="EJ661" s="38"/>
      <c r="EK661" s="38"/>
      <c r="EL661" s="38"/>
      <c r="EM661" s="38"/>
      <c r="EN661" s="38"/>
      <c r="EO661" s="38"/>
      <c r="EP661" s="38"/>
      <c r="EQ661" s="38"/>
      <c r="ER661" s="38"/>
      <c r="ES661" s="38"/>
      <c r="ET661" s="38"/>
      <c r="EU661" s="38"/>
      <c r="EV661" s="38"/>
      <c r="EW661" s="38"/>
      <c r="EX661" s="38"/>
      <c r="EY661" s="38"/>
      <c r="EZ661" s="38"/>
    </row>
    <row r="662" spans="1:156" ht="20.100000000000001" customHeight="1" x14ac:dyDescent="0.25">
      <c r="A662" s="43"/>
      <c r="B662" s="54"/>
      <c r="C662" s="55"/>
      <c r="D662" s="43"/>
      <c r="E662" s="43"/>
      <c r="F662" s="43"/>
      <c r="G662" s="43"/>
      <c r="H662" s="43"/>
      <c r="I662" s="56"/>
      <c r="J662" s="38"/>
      <c r="L662" s="41"/>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c r="CY662" s="38"/>
      <c r="CZ662" s="38"/>
      <c r="DA662" s="38"/>
      <c r="DB662" s="38"/>
      <c r="DC662" s="38"/>
      <c r="DD662" s="38"/>
      <c r="DE662" s="38"/>
      <c r="DF662" s="38"/>
      <c r="DG662" s="38"/>
      <c r="DH662" s="38"/>
      <c r="DI662" s="38"/>
      <c r="DJ662" s="38"/>
      <c r="DK662" s="38"/>
      <c r="DL662" s="38"/>
      <c r="DM662" s="38"/>
      <c r="DN662" s="38"/>
      <c r="DO662" s="38"/>
      <c r="DP662" s="38"/>
      <c r="DQ662" s="38"/>
      <c r="DR662" s="38"/>
      <c r="DS662" s="38"/>
      <c r="DT662" s="38"/>
      <c r="DU662" s="38"/>
      <c r="DV662" s="38"/>
      <c r="DW662" s="38"/>
      <c r="DX662" s="38"/>
      <c r="DY662" s="38"/>
      <c r="DZ662" s="38"/>
      <c r="EA662" s="38"/>
      <c r="EB662" s="38"/>
      <c r="EC662" s="38"/>
      <c r="ED662" s="38"/>
      <c r="EE662" s="38"/>
      <c r="EF662" s="38"/>
      <c r="EG662" s="38"/>
      <c r="EH662" s="38"/>
      <c r="EI662" s="38"/>
      <c r="EJ662" s="38"/>
      <c r="EK662" s="38"/>
      <c r="EL662" s="38"/>
      <c r="EM662" s="38"/>
      <c r="EN662" s="38"/>
      <c r="EO662" s="38"/>
      <c r="EP662" s="38"/>
      <c r="EQ662" s="38"/>
      <c r="ER662" s="38"/>
      <c r="ES662" s="38"/>
      <c r="ET662" s="38"/>
      <c r="EU662" s="38"/>
      <c r="EV662" s="38"/>
      <c r="EW662" s="38"/>
      <c r="EX662" s="38"/>
      <c r="EY662" s="38"/>
      <c r="EZ662" s="38"/>
    </row>
    <row r="663" spans="1:156" ht="20.100000000000001" customHeight="1" x14ac:dyDescent="0.25">
      <c r="A663" s="43"/>
      <c r="B663" s="54"/>
      <c r="C663" s="55"/>
      <c r="D663" s="43"/>
      <c r="E663" s="43"/>
      <c r="F663" s="43"/>
      <c r="G663" s="43"/>
      <c r="H663" s="43"/>
      <c r="I663" s="56"/>
      <c r="J663" s="38"/>
      <c r="L663" s="41"/>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c r="CY663" s="38"/>
      <c r="CZ663" s="38"/>
      <c r="DA663" s="38"/>
      <c r="DB663" s="38"/>
      <c r="DC663" s="38"/>
      <c r="DD663" s="38"/>
      <c r="DE663" s="38"/>
      <c r="DF663" s="38"/>
      <c r="DG663" s="38"/>
      <c r="DH663" s="38"/>
      <c r="DI663" s="38"/>
      <c r="DJ663" s="38"/>
      <c r="DK663" s="38"/>
      <c r="DL663" s="38"/>
      <c r="DM663" s="38"/>
      <c r="DN663" s="38"/>
      <c r="DO663" s="38"/>
      <c r="DP663" s="38"/>
      <c r="DQ663" s="38"/>
      <c r="DR663" s="38"/>
      <c r="DS663" s="38"/>
      <c r="DT663" s="38"/>
      <c r="DU663" s="38"/>
      <c r="DV663" s="38"/>
      <c r="DW663" s="38"/>
      <c r="DX663" s="38"/>
      <c r="DY663" s="38"/>
      <c r="DZ663" s="38"/>
      <c r="EA663" s="38"/>
      <c r="EB663" s="38"/>
      <c r="EC663" s="38"/>
      <c r="ED663" s="38"/>
      <c r="EE663" s="38"/>
      <c r="EF663" s="38"/>
      <c r="EG663" s="38"/>
      <c r="EH663" s="38"/>
      <c r="EI663" s="38"/>
      <c r="EJ663" s="38"/>
      <c r="EK663" s="38"/>
      <c r="EL663" s="38"/>
      <c r="EM663" s="38"/>
      <c r="EN663" s="38"/>
      <c r="EO663" s="38"/>
      <c r="EP663" s="38"/>
      <c r="EQ663" s="38"/>
      <c r="ER663" s="38"/>
      <c r="ES663" s="38"/>
      <c r="ET663" s="38"/>
      <c r="EU663" s="38"/>
      <c r="EV663" s="38"/>
      <c r="EW663" s="38"/>
      <c r="EX663" s="38"/>
      <c r="EY663" s="38"/>
      <c r="EZ663" s="38"/>
    </row>
    <row r="664" spans="1:156" ht="20.100000000000001" customHeight="1" x14ac:dyDescent="0.25">
      <c r="A664" s="43"/>
      <c r="B664" s="54"/>
      <c r="C664" s="55"/>
      <c r="D664" s="43"/>
      <c r="E664" s="43"/>
      <c r="F664" s="43"/>
      <c r="G664" s="43"/>
      <c r="H664" s="43"/>
      <c r="I664" s="56"/>
      <c r="J664" s="38"/>
      <c r="L664" s="41"/>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c r="CY664" s="38"/>
      <c r="CZ664" s="38"/>
      <c r="DA664" s="38"/>
      <c r="DB664" s="38"/>
      <c r="DC664" s="38"/>
      <c r="DD664" s="38"/>
      <c r="DE664" s="38"/>
      <c r="DF664" s="38"/>
      <c r="DG664" s="38"/>
      <c r="DH664" s="38"/>
      <c r="DI664" s="38"/>
      <c r="DJ664" s="38"/>
      <c r="DK664" s="38"/>
      <c r="DL664" s="38"/>
      <c r="DM664" s="38"/>
      <c r="DN664" s="38"/>
      <c r="DO664" s="38"/>
      <c r="DP664" s="38"/>
      <c r="DQ664" s="38"/>
      <c r="DR664" s="38"/>
      <c r="DS664" s="38"/>
      <c r="DT664" s="38"/>
      <c r="DU664" s="38"/>
      <c r="DV664" s="38"/>
      <c r="DW664" s="38"/>
      <c r="DX664" s="38"/>
      <c r="DY664" s="38"/>
      <c r="DZ664" s="38"/>
      <c r="EA664" s="38"/>
      <c r="EB664" s="38"/>
      <c r="EC664" s="38"/>
      <c r="ED664" s="38"/>
      <c r="EE664" s="38"/>
      <c r="EF664" s="38"/>
      <c r="EG664" s="38"/>
      <c r="EH664" s="38"/>
      <c r="EI664" s="38"/>
      <c r="EJ664" s="38"/>
      <c r="EK664" s="38"/>
      <c r="EL664" s="38"/>
      <c r="EM664" s="38"/>
      <c r="EN664" s="38"/>
      <c r="EO664" s="38"/>
      <c r="EP664" s="38"/>
      <c r="EQ664" s="38"/>
      <c r="ER664" s="38"/>
      <c r="ES664" s="38"/>
      <c r="ET664" s="38"/>
      <c r="EU664" s="38"/>
      <c r="EV664" s="38"/>
      <c r="EW664" s="38"/>
      <c r="EX664" s="38"/>
      <c r="EY664" s="38"/>
      <c r="EZ664" s="38"/>
    </row>
    <row r="665" spans="1:156" ht="20.100000000000001" customHeight="1" x14ac:dyDescent="0.25">
      <c r="A665" s="43"/>
      <c r="B665" s="54"/>
      <c r="C665" s="55"/>
      <c r="D665" s="43"/>
      <c r="E665" s="43"/>
      <c r="F665" s="43"/>
      <c r="G665" s="43"/>
      <c r="H665" s="43"/>
      <c r="I665" s="56"/>
      <c r="J665" s="38"/>
      <c r="L665" s="41"/>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c r="CY665" s="38"/>
      <c r="CZ665" s="38"/>
      <c r="DA665" s="38"/>
      <c r="DB665" s="38"/>
      <c r="DC665" s="38"/>
      <c r="DD665" s="38"/>
      <c r="DE665" s="38"/>
      <c r="DF665" s="38"/>
      <c r="DG665" s="38"/>
      <c r="DH665" s="38"/>
      <c r="DI665" s="38"/>
      <c r="DJ665" s="38"/>
      <c r="DK665" s="38"/>
      <c r="DL665" s="38"/>
      <c r="DM665" s="38"/>
      <c r="DN665" s="38"/>
      <c r="DO665" s="38"/>
      <c r="DP665" s="38"/>
      <c r="DQ665" s="38"/>
      <c r="DR665" s="38"/>
      <c r="DS665" s="38"/>
      <c r="DT665" s="38"/>
      <c r="DU665" s="38"/>
      <c r="DV665" s="38"/>
      <c r="DW665" s="38"/>
      <c r="DX665" s="38"/>
      <c r="DY665" s="38"/>
      <c r="DZ665" s="38"/>
      <c r="EA665" s="38"/>
      <c r="EB665" s="38"/>
      <c r="EC665" s="38"/>
      <c r="ED665" s="38"/>
      <c r="EE665" s="38"/>
      <c r="EF665" s="38"/>
      <c r="EG665" s="38"/>
      <c r="EH665" s="38"/>
      <c r="EI665" s="38"/>
      <c r="EJ665" s="38"/>
      <c r="EK665" s="38"/>
      <c r="EL665" s="38"/>
      <c r="EM665" s="38"/>
      <c r="EN665" s="38"/>
      <c r="EO665" s="38"/>
      <c r="EP665" s="38"/>
      <c r="EQ665" s="38"/>
      <c r="ER665" s="38"/>
      <c r="ES665" s="38"/>
      <c r="ET665" s="38"/>
      <c r="EU665" s="38"/>
      <c r="EV665" s="38"/>
      <c r="EW665" s="38"/>
      <c r="EX665" s="38"/>
      <c r="EY665" s="38"/>
      <c r="EZ665" s="38"/>
    </row>
    <row r="666" spans="1:156" ht="20.100000000000001" customHeight="1" x14ac:dyDescent="0.25">
      <c r="A666" s="43"/>
      <c r="B666" s="54"/>
      <c r="C666" s="55"/>
      <c r="D666" s="43"/>
      <c r="E666" s="43"/>
      <c r="F666" s="43"/>
      <c r="G666" s="43"/>
      <c r="H666" s="43"/>
      <c r="I666" s="56"/>
      <c r="J666" s="38"/>
      <c r="L666" s="41"/>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c r="CY666" s="38"/>
      <c r="CZ666" s="38"/>
      <c r="DA666" s="38"/>
      <c r="DB666" s="38"/>
      <c r="DC666" s="38"/>
      <c r="DD666" s="38"/>
      <c r="DE666" s="38"/>
      <c r="DF666" s="38"/>
      <c r="DG666" s="38"/>
      <c r="DH666" s="38"/>
      <c r="DI666" s="38"/>
      <c r="DJ666" s="38"/>
      <c r="DK666" s="38"/>
      <c r="DL666" s="38"/>
      <c r="DM666" s="38"/>
      <c r="DN666" s="38"/>
      <c r="DO666" s="38"/>
      <c r="DP666" s="38"/>
      <c r="DQ666" s="38"/>
      <c r="DR666" s="38"/>
      <c r="DS666" s="38"/>
      <c r="DT666" s="38"/>
      <c r="DU666" s="38"/>
      <c r="DV666" s="38"/>
      <c r="DW666" s="38"/>
      <c r="DX666" s="38"/>
      <c r="DY666" s="38"/>
      <c r="DZ666" s="38"/>
      <c r="EA666" s="38"/>
      <c r="EB666" s="38"/>
      <c r="EC666" s="38"/>
      <c r="ED666" s="38"/>
      <c r="EE666" s="38"/>
      <c r="EF666" s="38"/>
      <c r="EG666" s="38"/>
      <c r="EH666" s="38"/>
      <c r="EI666" s="38"/>
      <c r="EJ666" s="38"/>
      <c r="EK666" s="38"/>
      <c r="EL666" s="38"/>
      <c r="EM666" s="38"/>
      <c r="EN666" s="38"/>
      <c r="EO666" s="38"/>
      <c r="EP666" s="38"/>
      <c r="EQ666" s="38"/>
      <c r="ER666" s="38"/>
      <c r="ES666" s="38"/>
      <c r="ET666" s="38"/>
      <c r="EU666" s="38"/>
      <c r="EV666" s="38"/>
      <c r="EW666" s="38"/>
      <c r="EX666" s="38"/>
      <c r="EY666" s="38"/>
      <c r="EZ666" s="38"/>
    </row>
    <row r="667" spans="1:156" ht="20.100000000000001" customHeight="1" x14ac:dyDescent="0.25">
      <c r="A667" s="43"/>
      <c r="B667" s="54"/>
      <c r="C667" s="55"/>
      <c r="D667" s="43"/>
      <c r="E667" s="43"/>
      <c r="F667" s="43"/>
      <c r="G667" s="43"/>
      <c r="H667" s="43"/>
      <c r="I667" s="56"/>
      <c r="J667" s="38"/>
      <c r="L667" s="41"/>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c r="CY667" s="38"/>
      <c r="CZ667" s="38"/>
      <c r="DA667" s="38"/>
      <c r="DB667" s="38"/>
      <c r="DC667" s="38"/>
      <c r="DD667" s="38"/>
      <c r="DE667" s="38"/>
      <c r="DF667" s="38"/>
      <c r="DG667" s="38"/>
      <c r="DH667" s="38"/>
      <c r="DI667" s="38"/>
      <c r="DJ667" s="38"/>
      <c r="DK667" s="38"/>
      <c r="DL667" s="38"/>
      <c r="DM667" s="38"/>
      <c r="DN667" s="38"/>
      <c r="DO667" s="38"/>
      <c r="DP667" s="38"/>
      <c r="DQ667" s="38"/>
      <c r="DR667" s="38"/>
      <c r="DS667" s="38"/>
      <c r="DT667" s="38"/>
      <c r="DU667" s="38"/>
      <c r="DV667" s="38"/>
      <c r="DW667" s="38"/>
      <c r="DX667" s="38"/>
      <c r="DY667" s="38"/>
      <c r="DZ667" s="38"/>
      <c r="EA667" s="38"/>
      <c r="EB667" s="38"/>
      <c r="EC667" s="38"/>
      <c r="ED667" s="38"/>
      <c r="EE667" s="38"/>
      <c r="EF667" s="38"/>
      <c r="EG667" s="38"/>
      <c r="EH667" s="38"/>
      <c r="EI667" s="38"/>
      <c r="EJ667" s="38"/>
      <c r="EK667" s="38"/>
      <c r="EL667" s="38"/>
      <c r="EM667" s="38"/>
      <c r="EN667" s="38"/>
      <c r="EO667" s="38"/>
      <c r="EP667" s="38"/>
      <c r="EQ667" s="38"/>
      <c r="ER667" s="38"/>
      <c r="ES667" s="38"/>
      <c r="ET667" s="38"/>
      <c r="EU667" s="38"/>
      <c r="EV667" s="38"/>
      <c r="EW667" s="38"/>
      <c r="EX667" s="38"/>
      <c r="EY667" s="38"/>
      <c r="EZ667" s="38"/>
    </row>
    <row r="668" spans="1:156" ht="20.100000000000001" customHeight="1" x14ac:dyDescent="0.25">
      <c r="A668" s="43"/>
      <c r="B668" s="54"/>
      <c r="C668" s="55"/>
      <c r="D668" s="43"/>
      <c r="E668" s="43"/>
      <c r="F668" s="43"/>
      <c r="G668" s="43"/>
      <c r="H668" s="43"/>
      <c r="I668" s="56"/>
      <c r="J668" s="38"/>
      <c r="L668" s="41"/>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c r="CY668" s="38"/>
      <c r="CZ668" s="38"/>
      <c r="DA668" s="38"/>
      <c r="DB668" s="38"/>
      <c r="DC668" s="38"/>
      <c r="DD668" s="38"/>
      <c r="DE668" s="38"/>
      <c r="DF668" s="38"/>
      <c r="DG668" s="38"/>
      <c r="DH668" s="38"/>
      <c r="DI668" s="38"/>
      <c r="DJ668" s="38"/>
      <c r="DK668" s="38"/>
      <c r="DL668" s="38"/>
      <c r="DM668" s="38"/>
      <c r="DN668" s="38"/>
      <c r="DO668" s="38"/>
      <c r="DP668" s="38"/>
      <c r="DQ668" s="38"/>
      <c r="DR668" s="38"/>
      <c r="DS668" s="38"/>
      <c r="DT668" s="38"/>
      <c r="DU668" s="38"/>
      <c r="DV668" s="38"/>
      <c r="DW668" s="38"/>
      <c r="DX668" s="38"/>
      <c r="DY668" s="38"/>
      <c r="DZ668" s="38"/>
      <c r="EA668" s="38"/>
      <c r="EB668" s="38"/>
      <c r="EC668" s="38"/>
      <c r="ED668" s="38"/>
      <c r="EE668" s="38"/>
      <c r="EF668" s="38"/>
      <c r="EG668" s="38"/>
      <c r="EH668" s="38"/>
      <c r="EI668" s="38"/>
      <c r="EJ668" s="38"/>
      <c r="EK668" s="38"/>
      <c r="EL668" s="38"/>
      <c r="EM668" s="38"/>
      <c r="EN668" s="38"/>
      <c r="EO668" s="38"/>
      <c r="EP668" s="38"/>
      <c r="EQ668" s="38"/>
      <c r="ER668" s="38"/>
      <c r="ES668" s="38"/>
      <c r="ET668" s="38"/>
      <c r="EU668" s="38"/>
      <c r="EV668" s="38"/>
      <c r="EW668" s="38"/>
      <c r="EX668" s="38"/>
      <c r="EY668" s="38"/>
      <c r="EZ668" s="38"/>
    </row>
    <row r="669" spans="1:156" ht="20.100000000000001" customHeight="1" x14ac:dyDescent="0.25">
      <c r="A669" s="43"/>
      <c r="B669" s="54"/>
      <c r="C669" s="55"/>
      <c r="D669" s="43"/>
      <c r="E669" s="43"/>
      <c r="F669" s="43"/>
      <c r="G669" s="43"/>
      <c r="H669" s="43"/>
      <c r="I669" s="56"/>
      <c r="J669" s="38"/>
      <c r="L669" s="41"/>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c r="CY669" s="38"/>
      <c r="CZ669" s="38"/>
      <c r="DA669" s="38"/>
      <c r="DB669" s="38"/>
      <c r="DC669" s="38"/>
      <c r="DD669" s="38"/>
      <c r="DE669" s="38"/>
      <c r="DF669" s="38"/>
      <c r="DG669" s="38"/>
      <c r="DH669" s="38"/>
      <c r="DI669" s="38"/>
      <c r="DJ669" s="38"/>
      <c r="DK669" s="38"/>
      <c r="DL669" s="38"/>
      <c r="DM669" s="38"/>
      <c r="DN669" s="38"/>
      <c r="DO669" s="38"/>
      <c r="DP669" s="38"/>
      <c r="DQ669" s="38"/>
      <c r="DR669" s="38"/>
      <c r="DS669" s="38"/>
      <c r="DT669" s="38"/>
      <c r="DU669" s="38"/>
      <c r="DV669" s="38"/>
      <c r="DW669" s="38"/>
      <c r="DX669" s="38"/>
      <c r="DY669" s="38"/>
      <c r="DZ669" s="38"/>
      <c r="EA669" s="38"/>
      <c r="EB669" s="38"/>
      <c r="EC669" s="38"/>
      <c r="ED669" s="38"/>
      <c r="EE669" s="38"/>
      <c r="EF669" s="38"/>
      <c r="EG669" s="38"/>
      <c r="EH669" s="38"/>
      <c r="EI669" s="38"/>
      <c r="EJ669" s="38"/>
      <c r="EK669" s="38"/>
      <c r="EL669" s="38"/>
      <c r="EM669" s="38"/>
      <c r="EN669" s="38"/>
      <c r="EO669" s="38"/>
      <c r="EP669" s="38"/>
      <c r="EQ669" s="38"/>
      <c r="ER669" s="38"/>
      <c r="ES669" s="38"/>
      <c r="ET669" s="38"/>
      <c r="EU669" s="38"/>
      <c r="EV669" s="38"/>
      <c r="EW669" s="38"/>
      <c r="EX669" s="38"/>
      <c r="EY669" s="38"/>
      <c r="EZ669" s="38"/>
    </row>
    <row r="670" spans="1:156" ht="20.100000000000001" customHeight="1" x14ac:dyDescent="0.25">
      <c r="A670" s="43"/>
      <c r="B670" s="54"/>
      <c r="C670" s="55"/>
      <c r="D670" s="43"/>
      <c r="E670" s="43"/>
      <c r="F670" s="43"/>
      <c r="G670" s="43"/>
      <c r="H670" s="43"/>
      <c r="I670" s="56"/>
      <c r="J670" s="38"/>
      <c r="L670" s="41"/>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c r="CY670" s="38"/>
      <c r="CZ670" s="38"/>
      <c r="DA670" s="38"/>
      <c r="DB670" s="38"/>
      <c r="DC670" s="38"/>
      <c r="DD670" s="38"/>
      <c r="DE670" s="38"/>
      <c r="DF670" s="38"/>
      <c r="DG670" s="38"/>
      <c r="DH670" s="38"/>
      <c r="DI670" s="38"/>
      <c r="DJ670" s="38"/>
      <c r="DK670" s="38"/>
      <c r="DL670" s="38"/>
      <c r="DM670" s="38"/>
      <c r="DN670" s="38"/>
      <c r="DO670" s="38"/>
      <c r="DP670" s="38"/>
      <c r="DQ670" s="38"/>
      <c r="DR670" s="38"/>
      <c r="DS670" s="38"/>
      <c r="DT670" s="38"/>
      <c r="DU670" s="38"/>
      <c r="DV670" s="38"/>
      <c r="DW670" s="38"/>
      <c r="DX670" s="38"/>
      <c r="DY670" s="38"/>
      <c r="DZ670" s="38"/>
      <c r="EA670" s="38"/>
      <c r="EB670" s="38"/>
      <c r="EC670" s="38"/>
      <c r="ED670" s="38"/>
      <c r="EE670" s="38"/>
      <c r="EF670" s="38"/>
      <c r="EG670" s="38"/>
      <c r="EH670" s="38"/>
      <c r="EI670" s="38"/>
      <c r="EJ670" s="38"/>
      <c r="EK670" s="38"/>
      <c r="EL670" s="38"/>
      <c r="EM670" s="38"/>
      <c r="EN670" s="38"/>
      <c r="EO670" s="38"/>
      <c r="EP670" s="38"/>
      <c r="EQ670" s="38"/>
      <c r="ER670" s="38"/>
      <c r="ES670" s="38"/>
      <c r="ET670" s="38"/>
      <c r="EU670" s="38"/>
      <c r="EV670" s="38"/>
      <c r="EW670" s="38"/>
      <c r="EX670" s="38"/>
      <c r="EY670" s="38"/>
      <c r="EZ670" s="38"/>
    </row>
    <row r="671" spans="1:156" ht="20.100000000000001" customHeight="1" x14ac:dyDescent="0.25">
      <c r="A671" s="43"/>
      <c r="B671" s="54"/>
      <c r="C671" s="55"/>
      <c r="D671" s="43"/>
      <c r="E671" s="43"/>
      <c r="F671" s="43"/>
      <c r="G671" s="43"/>
      <c r="H671" s="43"/>
      <c r="I671" s="56"/>
      <c r="J671" s="38"/>
      <c r="L671" s="41"/>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c r="CY671" s="38"/>
      <c r="CZ671" s="38"/>
      <c r="DA671" s="38"/>
      <c r="DB671" s="38"/>
      <c r="DC671" s="38"/>
      <c r="DD671" s="38"/>
      <c r="DE671" s="38"/>
      <c r="DF671" s="38"/>
      <c r="DG671" s="38"/>
      <c r="DH671" s="38"/>
      <c r="DI671" s="38"/>
      <c r="DJ671" s="38"/>
      <c r="DK671" s="38"/>
      <c r="DL671" s="38"/>
      <c r="DM671" s="38"/>
      <c r="DN671" s="38"/>
      <c r="DO671" s="38"/>
      <c r="DP671" s="38"/>
      <c r="DQ671" s="38"/>
      <c r="DR671" s="38"/>
      <c r="DS671" s="38"/>
      <c r="DT671" s="38"/>
      <c r="DU671" s="38"/>
      <c r="DV671" s="38"/>
      <c r="DW671" s="38"/>
      <c r="DX671" s="38"/>
      <c r="DY671" s="38"/>
      <c r="DZ671" s="38"/>
      <c r="EA671" s="38"/>
      <c r="EB671" s="38"/>
      <c r="EC671" s="38"/>
      <c r="ED671" s="38"/>
      <c r="EE671" s="38"/>
      <c r="EF671" s="38"/>
      <c r="EG671" s="38"/>
      <c r="EH671" s="38"/>
      <c r="EI671" s="38"/>
      <c r="EJ671" s="38"/>
      <c r="EK671" s="38"/>
      <c r="EL671" s="38"/>
      <c r="EM671" s="38"/>
      <c r="EN671" s="38"/>
      <c r="EO671" s="38"/>
      <c r="EP671" s="38"/>
      <c r="EQ671" s="38"/>
      <c r="ER671" s="38"/>
      <c r="ES671" s="38"/>
      <c r="ET671" s="38"/>
      <c r="EU671" s="38"/>
      <c r="EV671" s="38"/>
      <c r="EW671" s="38"/>
      <c r="EX671" s="38"/>
      <c r="EY671" s="38"/>
      <c r="EZ671" s="38"/>
    </row>
    <row r="672" spans="1:156" ht="20.100000000000001" customHeight="1" x14ac:dyDescent="0.25">
      <c r="A672" s="43"/>
      <c r="B672" s="54"/>
      <c r="C672" s="55"/>
      <c r="D672" s="43"/>
      <c r="E672" s="43"/>
      <c r="F672" s="43"/>
      <c r="G672" s="43"/>
      <c r="H672" s="43"/>
      <c r="I672" s="56"/>
      <c r="J672" s="38"/>
      <c r="L672" s="41"/>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c r="CY672" s="38"/>
      <c r="CZ672" s="38"/>
      <c r="DA672" s="38"/>
      <c r="DB672" s="38"/>
      <c r="DC672" s="38"/>
      <c r="DD672" s="38"/>
      <c r="DE672" s="38"/>
      <c r="DF672" s="38"/>
      <c r="DG672" s="38"/>
      <c r="DH672" s="38"/>
      <c r="DI672" s="38"/>
      <c r="DJ672" s="38"/>
      <c r="DK672" s="38"/>
      <c r="DL672" s="38"/>
      <c r="DM672" s="38"/>
      <c r="DN672" s="38"/>
      <c r="DO672" s="38"/>
      <c r="DP672" s="38"/>
      <c r="DQ672" s="38"/>
      <c r="DR672" s="38"/>
      <c r="DS672" s="38"/>
      <c r="DT672" s="38"/>
      <c r="DU672" s="38"/>
      <c r="DV672" s="38"/>
      <c r="DW672" s="38"/>
      <c r="DX672" s="38"/>
      <c r="DY672" s="38"/>
      <c r="DZ672" s="38"/>
      <c r="EA672" s="38"/>
      <c r="EB672" s="38"/>
      <c r="EC672" s="38"/>
      <c r="ED672" s="38"/>
      <c r="EE672" s="38"/>
      <c r="EF672" s="38"/>
      <c r="EG672" s="38"/>
      <c r="EH672" s="38"/>
      <c r="EI672" s="38"/>
      <c r="EJ672" s="38"/>
      <c r="EK672" s="38"/>
      <c r="EL672" s="38"/>
      <c r="EM672" s="38"/>
      <c r="EN672" s="38"/>
      <c r="EO672" s="38"/>
      <c r="EP672" s="38"/>
      <c r="EQ672" s="38"/>
      <c r="ER672" s="38"/>
      <c r="ES672" s="38"/>
      <c r="ET672" s="38"/>
      <c r="EU672" s="38"/>
      <c r="EV672" s="38"/>
      <c r="EW672" s="38"/>
      <c r="EX672" s="38"/>
      <c r="EY672" s="38"/>
      <c r="EZ672" s="38"/>
    </row>
    <row r="673" spans="1:156" ht="20.100000000000001" customHeight="1" x14ac:dyDescent="0.25">
      <c r="A673" s="43"/>
      <c r="B673" s="54"/>
      <c r="C673" s="55"/>
      <c r="D673" s="43"/>
      <c r="E673" s="43"/>
      <c r="F673" s="43"/>
      <c r="G673" s="43"/>
      <c r="H673" s="43"/>
      <c r="I673" s="56"/>
      <c r="J673" s="38"/>
      <c r="L673" s="41"/>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c r="CY673" s="38"/>
      <c r="CZ673" s="38"/>
      <c r="DA673" s="38"/>
      <c r="DB673" s="38"/>
      <c r="DC673" s="38"/>
      <c r="DD673" s="38"/>
      <c r="DE673" s="38"/>
      <c r="DF673" s="38"/>
      <c r="DG673" s="38"/>
      <c r="DH673" s="38"/>
      <c r="DI673" s="38"/>
      <c r="DJ673" s="38"/>
      <c r="DK673" s="38"/>
      <c r="DL673" s="38"/>
      <c r="DM673" s="38"/>
      <c r="DN673" s="38"/>
      <c r="DO673" s="38"/>
      <c r="DP673" s="38"/>
      <c r="DQ673" s="38"/>
      <c r="DR673" s="38"/>
      <c r="DS673" s="38"/>
      <c r="DT673" s="38"/>
      <c r="DU673" s="38"/>
      <c r="DV673" s="38"/>
      <c r="DW673" s="38"/>
      <c r="DX673" s="38"/>
      <c r="DY673" s="38"/>
      <c r="DZ673" s="38"/>
      <c r="EA673" s="38"/>
      <c r="EB673" s="38"/>
      <c r="EC673" s="38"/>
      <c r="ED673" s="38"/>
      <c r="EE673" s="38"/>
      <c r="EF673" s="38"/>
      <c r="EG673" s="38"/>
      <c r="EH673" s="38"/>
      <c r="EI673" s="38"/>
      <c r="EJ673" s="38"/>
      <c r="EK673" s="38"/>
      <c r="EL673" s="38"/>
      <c r="EM673" s="38"/>
      <c r="EN673" s="38"/>
      <c r="EO673" s="38"/>
      <c r="EP673" s="38"/>
      <c r="EQ673" s="38"/>
      <c r="ER673" s="38"/>
      <c r="ES673" s="38"/>
      <c r="ET673" s="38"/>
      <c r="EU673" s="38"/>
      <c r="EV673" s="38"/>
      <c r="EW673" s="38"/>
      <c r="EX673" s="38"/>
      <c r="EY673" s="38"/>
      <c r="EZ673" s="38"/>
    </row>
    <row r="674" spans="1:156" ht="20.100000000000001" customHeight="1" x14ac:dyDescent="0.25">
      <c r="A674" s="43"/>
      <c r="B674" s="54"/>
      <c r="C674" s="55"/>
      <c r="D674" s="43"/>
      <c r="E674" s="43"/>
      <c r="F674" s="43"/>
      <c r="G674" s="43"/>
      <c r="H674" s="43"/>
      <c r="I674" s="56"/>
      <c r="J674" s="38"/>
      <c r="L674" s="41"/>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c r="CY674" s="38"/>
      <c r="CZ674" s="38"/>
      <c r="DA674" s="38"/>
      <c r="DB674" s="38"/>
      <c r="DC674" s="38"/>
      <c r="DD674" s="38"/>
      <c r="DE674" s="38"/>
      <c r="DF674" s="38"/>
      <c r="DG674" s="38"/>
      <c r="DH674" s="38"/>
      <c r="DI674" s="38"/>
      <c r="DJ674" s="38"/>
      <c r="DK674" s="38"/>
      <c r="DL674" s="38"/>
      <c r="DM674" s="38"/>
      <c r="DN674" s="38"/>
      <c r="DO674" s="38"/>
      <c r="DP674" s="38"/>
      <c r="DQ674" s="38"/>
      <c r="DR674" s="38"/>
      <c r="DS674" s="38"/>
      <c r="DT674" s="38"/>
      <c r="DU674" s="38"/>
      <c r="DV674" s="38"/>
      <c r="DW674" s="38"/>
      <c r="DX674" s="38"/>
      <c r="DY674" s="38"/>
      <c r="DZ674" s="38"/>
      <c r="EA674" s="38"/>
      <c r="EB674" s="38"/>
      <c r="EC674" s="38"/>
      <c r="ED674" s="38"/>
      <c r="EE674" s="38"/>
      <c r="EF674" s="38"/>
      <c r="EG674" s="38"/>
      <c r="EH674" s="38"/>
      <c r="EI674" s="38"/>
      <c r="EJ674" s="38"/>
      <c r="EK674" s="38"/>
      <c r="EL674" s="38"/>
      <c r="EM674" s="38"/>
      <c r="EN674" s="38"/>
      <c r="EO674" s="38"/>
      <c r="EP674" s="38"/>
      <c r="EQ674" s="38"/>
      <c r="ER674" s="38"/>
      <c r="ES674" s="38"/>
      <c r="ET674" s="38"/>
      <c r="EU674" s="38"/>
      <c r="EV674" s="38"/>
      <c r="EW674" s="38"/>
      <c r="EX674" s="38"/>
      <c r="EY674" s="38"/>
      <c r="EZ674" s="38"/>
    </row>
    <row r="675" spans="1:156" ht="20.100000000000001" customHeight="1" x14ac:dyDescent="0.25">
      <c r="A675" s="43"/>
      <c r="B675" s="54"/>
      <c r="C675" s="55"/>
      <c r="D675" s="43"/>
      <c r="E675" s="43"/>
      <c r="F675" s="43"/>
      <c r="G675" s="43"/>
      <c r="H675" s="43"/>
      <c r="I675" s="56"/>
      <c r="J675" s="38"/>
      <c r="L675" s="41"/>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c r="CY675" s="38"/>
      <c r="CZ675" s="38"/>
      <c r="DA675" s="38"/>
      <c r="DB675" s="38"/>
      <c r="DC675" s="38"/>
      <c r="DD675" s="38"/>
      <c r="DE675" s="38"/>
      <c r="DF675" s="38"/>
      <c r="DG675" s="38"/>
      <c r="DH675" s="38"/>
      <c r="DI675" s="38"/>
      <c r="DJ675" s="38"/>
      <c r="DK675" s="38"/>
      <c r="DL675" s="38"/>
      <c r="DM675" s="38"/>
      <c r="DN675" s="38"/>
      <c r="DO675" s="38"/>
      <c r="DP675" s="38"/>
      <c r="DQ675" s="38"/>
      <c r="DR675" s="38"/>
      <c r="DS675" s="38"/>
      <c r="DT675" s="38"/>
      <c r="DU675" s="38"/>
      <c r="DV675" s="38"/>
      <c r="DW675" s="38"/>
      <c r="DX675" s="38"/>
      <c r="DY675" s="38"/>
      <c r="DZ675" s="38"/>
      <c r="EA675" s="38"/>
      <c r="EB675" s="38"/>
      <c r="EC675" s="38"/>
      <c r="ED675" s="38"/>
      <c r="EE675" s="38"/>
      <c r="EF675" s="38"/>
      <c r="EG675" s="38"/>
      <c r="EH675" s="38"/>
      <c r="EI675" s="38"/>
      <c r="EJ675" s="38"/>
      <c r="EK675" s="38"/>
      <c r="EL675" s="38"/>
      <c r="EM675" s="38"/>
      <c r="EN675" s="38"/>
      <c r="EO675" s="38"/>
      <c r="EP675" s="38"/>
      <c r="EQ675" s="38"/>
      <c r="ER675" s="38"/>
      <c r="ES675" s="38"/>
      <c r="ET675" s="38"/>
      <c r="EU675" s="38"/>
      <c r="EV675" s="38"/>
      <c r="EW675" s="38"/>
      <c r="EX675" s="38"/>
      <c r="EY675" s="38"/>
      <c r="EZ675" s="38"/>
    </row>
    <row r="676" spans="1:156" ht="20.100000000000001" customHeight="1" x14ac:dyDescent="0.25">
      <c r="A676" s="43"/>
      <c r="B676" s="54"/>
      <c r="C676" s="55"/>
      <c r="D676" s="43"/>
      <c r="E676" s="43"/>
      <c r="F676" s="43"/>
      <c r="G676" s="43"/>
      <c r="H676" s="43"/>
      <c r="I676" s="56"/>
      <c r="J676" s="38"/>
      <c r="L676" s="41"/>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c r="CY676" s="38"/>
      <c r="CZ676" s="38"/>
      <c r="DA676" s="38"/>
      <c r="DB676" s="38"/>
      <c r="DC676" s="38"/>
      <c r="DD676" s="38"/>
      <c r="DE676" s="38"/>
      <c r="DF676" s="38"/>
      <c r="DG676" s="38"/>
      <c r="DH676" s="38"/>
      <c r="DI676" s="38"/>
      <c r="DJ676" s="38"/>
      <c r="DK676" s="38"/>
      <c r="DL676" s="38"/>
      <c r="DM676" s="38"/>
      <c r="DN676" s="38"/>
      <c r="DO676" s="38"/>
      <c r="DP676" s="38"/>
      <c r="DQ676" s="38"/>
      <c r="DR676" s="38"/>
      <c r="DS676" s="38"/>
      <c r="DT676" s="38"/>
      <c r="DU676" s="38"/>
      <c r="DV676" s="38"/>
      <c r="DW676" s="38"/>
      <c r="DX676" s="38"/>
      <c r="DY676" s="38"/>
      <c r="DZ676" s="38"/>
      <c r="EA676" s="38"/>
      <c r="EB676" s="38"/>
      <c r="EC676" s="38"/>
      <c r="ED676" s="38"/>
      <c r="EE676" s="38"/>
      <c r="EF676" s="38"/>
      <c r="EG676" s="38"/>
      <c r="EH676" s="38"/>
      <c r="EI676" s="38"/>
      <c r="EJ676" s="38"/>
      <c r="EK676" s="38"/>
      <c r="EL676" s="38"/>
      <c r="EM676" s="38"/>
      <c r="EN676" s="38"/>
      <c r="EO676" s="38"/>
      <c r="EP676" s="38"/>
      <c r="EQ676" s="38"/>
      <c r="ER676" s="38"/>
      <c r="ES676" s="38"/>
      <c r="ET676" s="38"/>
      <c r="EU676" s="38"/>
      <c r="EV676" s="38"/>
      <c r="EW676" s="38"/>
      <c r="EX676" s="38"/>
      <c r="EY676" s="38"/>
      <c r="EZ676" s="38"/>
    </row>
    <row r="677" spans="1:156" ht="20.100000000000001" customHeight="1" x14ac:dyDescent="0.25">
      <c r="A677" s="43"/>
      <c r="B677" s="54"/>
      <c r="C677" s="55"/>
      <c r="D677" s="43"/>
      <c r="E677" s="43"/>
      <c r="F677" s="43"/>
      <c r="G677" s="43"/>
      <c r="H677" s="43"/>
      <c r="I677" s="56"/>
      <c r="J677" s="38"/>
      <c r="L677" s="41"/>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c r="CY677" s="38"/>
      <c r="CZ677" s="38"/>
      <c r="DA677" s="38"/>
      <c r="DB677" s="38"/>
      <c r="DC677" s="38"/>
      <c r="DD677" s="38"/>
      <c r="DE677" s="38"/>
      <c r="DF677" s="38"/>
      <c r="DG677" s="38"/>
      <c r="DH677" s="38"/>
      <c r="DI677" s="38"/>
      <c r="DJ677" s="38"/>
      <c r="DK677" s="38"/>
      <c r="DL677" s="38"/>
      <c r="DM677" s="38"/>
      <c r="DN677" s="38"/>
      <c r="DO677" s="38"/>
      <c r="DP677" s="38"/>
      <c r="DQ677" s="38"/>
      <c r="DR677" s="38"/>
      <c r="DS677" s="38"/>
      <c r="DT677" s="38"/>
      <c r="DU677" s="38"/>
      <c r="DV677" s="38"/>
      <c r="DW677" s="38"/>
      <c r="DX677" s="38"/>
      <c r="DY677" s="38"/>
      <c r="DZ677" s="38"/>
      <c r="EA677" s="38"/>
      <c r="EB677" s="38"/>
      <c r="EC677" s="38"/>
      <c r="ED677" s="38"/>
      <c r="EE677" s="38"/>
      <c r="EF677" s="38"/>
      <c r="EG677" s="38"/>
      <c r="EH677" s="38"/>
      <c r="EI677" s="38"/>
      <c r="EJ677" s="38"/>
      <c r="EK677" s="38"/>
      <c r="EL677" s="38"/>
      <c r="EM677" s="38"/>
      <c r="EN677" s="38"/>
      <c r="EO677" s="38"/>
      <c r="EP677" s="38"/>
      <c r="EQ677" s="38"/>
      <c r="ER677" s="38"/>
      <c r="ES677" s="38"/>
      <c r="ET677" s="38"/>
      <c r="EU677" s="38"/>
      <c r="EV677" s="38"/>
      <c r="EW677" s="38"/>
      <c r="EX677" s="38"/>
      <c r="EY677" s="38"/>
      <c r="EZ677" s="38"/>
    </row>
    <row r="678" spans="1:156" ht="20.100000000000001" customHeight="1" x14ac:dyDescent="0.25">
      <c r="A678" s="43"/>
      <c r="B678" s="54"/>
      <c r="C678" s="55"/>
      <c r="D678" s="43"/>
      <c r="E678" s="43"/>
      <c r="F678" s="43"/>
      <c r="G678" s="43"/>
      <c r="H678" s="43"/>
      <c r="I678" s="56"/>
      <c r="J678" s="38"/>
      <c r="L678" s="41"/>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c r="CY678" s="38"/>
      <c r="CZ678" s="38"/>
      <c r="DA678" s="38"/>
      <c r="DB678" s="38"/>
      <c r="DC678" s="38"/>
      <c r="DD678" s="38"/>
      <c r="DE678" s="38"/>
      <c r="DF678" s="38"/>
      <c r="DG678" s="38"/>
      <c r="DH678" s="38"/>
      <c r="DI678" s="38"/>
      <c r="DJ678" s="38"/>
      <c r="DK678" s="38"/>
      <c r="DL678" s="38"/>
      <c r="DM678" s="38"/>
      <c r="DN678" s="38"/>
      <c r="DO678" s="38"/>
      <c r="DP678" s="38"/>
      <c r="DQ678" s="38"/>
      <c r="DR678" s="38"/>
      <c r="DS678" s="38"/>
      <c r="DT678" s="38"/>
      <c r="DU678" s="38"/>
      <c r="DV678" s="38"/>
      <c r="DW678" s="38"/>
      <c r="DX678" s="38"/>
      <c r="DY678" s="38"/>
      <c r="DZ678" s="38"/>
      <c r="EA678" s="38"/>
      <c r="EB678" s="38"/>
      <c r="EC678" s="38"/>
      <c r="ED678" s="38"/>
      <c r="EE678" s="38"/>
      <c r="EF678" s="38"/>
      <c r="EG678" s="38"/>
      <c r="EH678" s="38"/>
      <c r="EI678" s="38"/>
      <c r="EJ678" s="38"/>
      <c r="EK678" s="38"/>
      <c r="EL678" s="38"/>
      <c r="EM678" s="38"/>
      <c r="EN678" s="38"/>
      <c r="EO678" s="38"/>
      <c r="EP678" s="38"/>
      <c r="EQ678" s="38"/>
      <c r="ER678" s="38"/>
      <c r="ES678" s="38"/>
      <c r="ET678" s="38"/>
      <c r="EU678" s="38"/>
      <c r="EV678" s="38"/>
      <c r="EW678" s="38"/>
      <c r="EX678" s="38"/>
      <c r="EY678" s="38"/>
      <c r="EZ678" s="38"/>
    </row>
    <row r="679" spans="1:156" ht="20.100000000000001" customHeight="1" x14ac:dyDescent="0.25">
      <c r="A679" s="43"/>
      <c r="B679" s="54"/>
      <c r="C679" s="55"/>
      <c r="D679" s="43"/>
      <c r="E679" s="43"/>
      <c r="F679" s="43"/>
      <c r="G679" s="43"/>
      <c r="H679" s="43"/>
      <c r="I679" s="56"/>
      <c r="J679" s="38"/>
      <c r="L679" s="41"/>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8"/>
      <c r="DT679" s="38"/>
      <c r="DU679" s="38"/>
      <c r="DV679" s="38"/>
      <c r="DW679" s="38"/>
      <c r="DX679" s="38"/>
      <c r="DY679" s="38"/>
      <c r="DZ679" s="38"/>
      <c r="EA679" s="38"/>
      <c r="EB679" s="38"/>
      <c r="EC679" s="38"/>
      <c r="ED679" s="38"/>
      <c r="EE679" s="38"/>
      <c r="EF679" s="38"/>
      <c r="EG679" s="38"/>
      <c r="EH679" s="38"/>
      <c r="EI679" s="38"/>
      <c r="EJ679" s="38"/>
      <c r="EK679" s="38"/>
      <c r="EL679" s="38"/>
      <c r="EM679" s="38"/>
      <c r="EN679" s="38"/>
      <c r="EO679" s="38"/>
      <c r="EP679" s="38"/>
      <c r="EQ679" s="38"/>
      <c r="ER679" s="38"/>
      <c r="ES679" s="38"/>
      <c r="ET679" s="38"/>
      <c r="EU679" s="38"/>
      <c r="EV679" s="38"/>
      <c r="EW679" s="38"/>
      <c r="EX679" s="38"/>
      <c r="EY679" s="38"/>
      <c r="EZ679" s="38"/>
    </row>
    <row r="680" spans="1:156" ht="20.100000000000001" customHeight="1" x14ac:dyDescent="0.25">
      <c r="A680" s="43"/>
      <c r="B680" s="54"/>
      <c r="C680" s="55"/>
      <c r="D680" s="43"/>
      <c r="E680" s="43"/>
      <c r="F680" s="43"/>
      <c r="G680" s="43"/>
      <c r="H680" s="43"/>
      <c r="I680" s="56"/>
      <c r="J680" s="38"/>
      <c r="L680" s="41"/>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8"/>
      <c r="DT680" s="38"/>
      <c r="DU680" s="38"/>
      <c r="DV680" s="38"/>
      <c r="DW680" s="38"/>
      <c r="DX680" s="38"/>
      <c r="DY680" s="38"/>
      <c r="DZ680" s="38"/>
      <c r="EA680" s="38"/>
      <c r="EB680" s="38"/>
      <c r="EC680" s="38"/>
      <c r="ED680" s="38"/>
      <c r="EE680" s="38"/>
      <c r="EF680" s="38"/>
      <c r="EG680" s="38"/>
      <c r="EH680" s="38"/>
      <c r="EI680" s="38"/>
      <c r="EJ680" s="38"/>
      <c r="EK680" s="38"/>
      <c r="EL680" s="38"/>
      <c r="EM680" s="38"/>
      <c r="EN680" s="38"/>
      <c r="EO680" s="38"/>
      <c r="EP680" s="38"/>
      <c r="EQ680" s="38"/>
      <c r="ER680" s="38"/>
      <c r="ES680" s="38"/>
      <c r="ET680" s="38"/>
      <c r="EU680" s="38"/>
      <c r="EV680" s="38"/>
      <c r="EW680" s="38"/>
      <c r="EX680" s="38"/>
      <c r="EY680" s="38"/>
      <c r="EZ680" s="38"/>
    </row>
    <row r="681" spans="1:156" ht="20.100000000000001" customHeight="1" x14ac:dyDescent="0.25">
      <c r="A681" s="43"/>
      <c r="B681" s="54"/>
      <c r="C681" s="55"/>
      <c r="D681" s="43"/>
      <c r="E681" s="43"/>
      <c r="F681" s="43"/>
      <c r="G681" s="43"/>
      <c r="H681" s="43"/>
      <c r="I681" s="56"/>
      <c r="J681" s="38"/>
      <c r="L681" s="41"/>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c r="CY681" s="38"/>
      <c r="CZ681" s="38"/>
      <c r="DA681" s="38"/>
      <c r="DB681" s="38"/>
      <c r="DC681" s="38"/>
      <c r="DD681" s="38"/>
      <c r="DE681" s="38"/>
      <c r="DF681" s="38"/>
      <c r="DG681" s="38"/>
      <c r="DH681" s="38"/>
      <c r="DI681" s="38"/>
      <c r="DJ681" s="38"/>
      <c r="DK681" s="38"/>
      <c r="DL681" s="38"/>
      <c r="DM681" s="38"/>
      <c r="DN681" s="38"/>
      <c r="DO681" s="38"/>
      <c r="DP681" s="38"/>
      <c r="DQ681" s="38"/>
      <c r="DR681" s="38"/>
      <c r="DS681" s="38"/>
      <c r="DT681" s="38"/>
      <c r="DU681" s="38"/>
      <c r="DV681" s="38"/>
      <c r="DW681" s="38"/>
      <c r="DX681" s="38"/>
      <c r="DY681" s="38"/>
      <c r="DZ681" s="38"/>
      <c r="EA681" s="38"/>
      <c r="EB681" s="38"/>
      <c r="EC681" s="38"/>
      <c r="ED681" s="38"/>
      <c r="EE681" s="38"/>
      <c r="EF681" s="38"/>
      <c r="EG681" s="38"/>
      <c r="EH681" s="38"/>
      <c r="EI681" s="38"/>
      <c r="EJ681" s="38"/>
      <c r="EK681" s="38"/>
      <c r="EL681" s="38"/>
      <c r="EM681" s="38"/>
      <c r="EN681" s="38"/>
      <c r="EO681" s="38"/>
      <c r="EP681" s="38"/>
      <c r="EQ681" s="38"/>
      <c r="ER681" s="38"/>
      <c r="ES681" s="38"/>
      <c r="ET681" s="38"/>
      <c r="EU681" s="38"/>
      <c r="EV681" s="38"/>
      <c r="EW681" s="38"/>
      <c r="EX681" s="38"/>
      <c r="EY681" s="38"/>
      <c r="EZ681" s="38"/>
    </row>
    <row r="682" spans="1:156" ht="20.100000000000001" customHeight="1" x14ac:dyDescent="0.25">
      <c r="A682" s="43"/>
      <c r="B682" s="54"/>
      <c r="C682" s="55"/>
      <c r="D682" s="43"/>
      <c r="E682" s="43"/>
      <c r="F682" s="43"/>
      <c r="G682" s="43"/>
      <c r="H682" s="43"/>
      <c r="I682" s="56"/>
      <c r="J682" s="38"/>
      <c r="L682" s="41"/>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c r="CY682" s="38"/>
      <c r="CZ682" s="38"/>
      <c r="DA682" s="38"/>
      <c r="DB682" s="38"/>
      <c r="DC682" s="38"/>
      <c r="DD682" s="38"/>
      <c r="DE682" s="38"/>
      <c r="DF682" s="38"/>
      <c r="DG682" s="38"/>
      <c r="DH682" s="38"/>
      <c r="DI682" s="38"/>
      <c r="DJ682" s="38"/>
      <c r="DK682" s="38"/>
      <c r="DL682" s="38"/>
      <c r="DM682" s="38"/>
      <c r="DN682" s="38"/>
      <c r="DO682" s="38"/>
      <c r="DP682" s="38"/>
      <c r="DQ682" s="38"/>
      <c r="DR682" s="38"/>
      <c r="DS682" s="38"/>
      <c r="DT682" s="38"/>
      <c r="DU682" s="38"/>
      <c r="DV682" s="38"/>
      <c r="DW682" s="38"/>
      <c r="DX682" s="38"/>
      <c r="DY682" s="38"/>
      <c r="DZ682" s="38"/>
      <c r="EA682" s="38"/>
      <c r="EB682" s="38"/>
      <c r="EC682" s="38"/>
      <c r="ED682" s="38"/>
      <c r="EE682" s="38"/>
      <c r="EF682" s="38"/>
      <c r="EG682" s="38"/>
      <c r="EH682" s="38"/>
      <c r="EI682" s="38"/>
      <c r="EJ682" s="38"/>
      <c r="EK682" s="38"/>
      <c r="EL682" s="38"/>
      <c r="EM682" s="38"/>
      <c r="EN682" s="38"/>
      <c r="EO682" s="38"/>
      <c r="EP682" s="38"/>
      <c r="EQ682" s="38"/>
      <c r="ER682" s="38"/>
      <c r="ES682" s="38"/>
      <c r="ET682" s="38"/>
      <c r="EU682" s="38"/>
      <c r="EV682" s="38"/>
      <c r="EW682" s="38"/>
      <c r="EX682" s="38"/>
      <c r="EY682" s="38"/>
      <c r="EZ682" s="38"/>
    </row>
    <row r="683" spans="1:156" ht="20.100000000000001" customHeight="1" x14ac:dyDescent="0.25">
      <c r="A683" s="43"/>
      <c r="B683" s="54"/>
      <c r="C683" s="55"/>
      <c r="D683" s="43"/>
      <c r="E683" s="43"/>
      <c r="F683" s="43"/>
      <c r="G683" s="43"/>
      <c r="H683" s="43"/>
      <c r="I683" s="56"/>
      <c r="J683" s="38"/>
      <c r="L683" s="41"/>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c r="CY683" s="38"/>
      <c r="CZ683" s="38"/>
      <c r="DA683" s="38"/>
      <c r="DB683" s="38"/>
      <c r="DC683" s="38"/>
      <c r="DD683" s="38"/>
      <c r="DE683" s="38"/>
      <c r="DF683" s="38"/>
      <c r="DG683" s="38"/>
      <c r="DH683" s="38"/>
      <c r="DI683" s="38"/>
      <c r="DJ683" s="38"/>
      <c r="DK683" s="38"/>
      <c r="DL683" s="38"/>
      <c r="DM683" s="38"/>
      <c r="DN683" s="38"/>
      <c r="DO683" s="38"/>
      <c r="DP683" s="38"/>
      <c r="DQ683" s="38"/>
      <c r="DR683" s="38"/>
      <c r="DS683" s="38"/>
      <c r="DT683" s="38"/>
      <c r="DU683" s="38"/>
      <c r="DV683" s="38"/>
      <c r="DW683" s="38"/>
      <c r="DX683" s="38"/>
      <c r="DY683" s="38"/>
      <c r="DZ683" s="38"/>
      <c r="EA683" s="38"/>
      <c r="EB683" s="38"/>
      <c r="EC683" s="38"/>
      <c r="ED683" s="38"/>
      <c r="EE683" s="38"/>
      <c r="EF683" s="38"/>
      <c r="EG683" s="38"/>
      <c r="EH683" s="38"/>
      <c r="EI683" s="38"/>
      <c r="EJ683" s="38"/>
      <c r="EK683" s="38"/>
      <c r="EL683" s="38"/>
      <c r="EM683" s="38"/>
      <c r="EN683" s="38"/>
      <c r="EO683" s="38"/>
      <c r="EP683" s="38"/>
      <c r="EQ683" s="38"/>
      <c r="ER683" s="38"/>
      <c r="ES683" s="38"/>
      <c r="ET683" s="38"/>
      <c r="EU683" s="38"/>
      <c r="EV683" s="38"/>
      <c r="EW683" s="38"/>
      <c r="EX683" s="38"/>
      <c r="EY683" s="38"/>
      <c r="EZ683" s="38"/>
    </row>
    <row r="684" spans="1:156" ht="20.100000000000001" customHeight="1" x14ac:dyDescent="0.25">
      <c r="A684" s="43"/>
      <c r="B684" s="54"/>
      <c r="C684" s="55"/>
      <c r="D684" s="43"/>
      <c r="E684" s="43"/>
      <c r="F684" s="43"/>
      <c r="G684" s="43"/>
      <c r="H684" s="43"/>
      <c r="I684" s="56"/>
      <c r="J684" s="38"/>
      <c r="L684" s="41"/>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c r="CY684" s="38"/>
      <c r="CZ684" s="38"/>
      <c r="DA684" s="38"/>
      <c r="DB684" s="38"/>
      <c r="DC684" s="38"/>
      <c r="DD684" s="38"/>
      <c r="DE684" s="38"/>
      <c r="DF684" s="38"/>
      <c r="DG684" s="38"/>
      <c r="DH684" s="38"/>
      <c r="DI684" s="38"/>
      <c r="DJ684" s="38"/>
      <c r="DK684" s="38"/>
      <c r="DL684" s="38"/>
      <c r="DM684" s="38"/>
      <c r="DN684" s="38"/>
      <c r="DO684" s="38"/>
      <c r="DP684" s="38"/>
      <c r="DQ684" s="38"/>
      <c r="DR684" s="38"/>
      <c r="DS684" s="38"/>
      <c r="DT684" s="38"/>
      <c r="DU684" s="38"/>
      <c r="DV684" s="38"/>
      <c r="DW684" s="38"/>
      <c r="DX684" s="38"/>
      <c r="DY684" s="38"/>
      <c r="DZ684" s="38"/>
      <c r="EA684" s="38"/>
      <c r="EB684" s="38"/>
      <c r="EC684" s="38"/>
      <c r="ED684" s="38"/>
      <c r="EE684" s="38"/>
      <c r="EF684" s="38"/>
      <c r="EG684" s="38"/>
      <c r="EH684" s="38"/>
      <c r="EI684" s="38"/>
      <c r="EJ684" s="38"/>
      <c r="EK684" s="38"/>
      <c r="EL684" s="38"/>
      <c r="EM684" s="38"/>
      <c r="EN684" s="38"/>
      <c r="EO684" s="38"/>
      <c r="EP684" s="38"/>
      <c r="EQ684" s="38"/>
      <c r="ER684" s="38"/>
      <c r="ES684" s="38"/>
      <c r="ET684" s="38"/>
      <c r="EU684" s="38"/>
      <c r="EV684" s="38"/>
      <c r="EW684" s="38"/>
      <c r="EX684" s="38"/>
      <c r="EY684" s="38"/>
      <c r="EZ684" s="38"/>
    </row>
    <row r="685" spans="1:156" ht="20.100000000000001" customHeight="1" x14ac:dyDescent="0.25">
      <c r="A685" s="43"/>
      <c r="B685" s="54"/>
      <c r="C685" s="55"/>
      <c r="D685" s="43"/>
      <c r="E685" s="43"/>
      <c r="F685" s="43"/>
      <c r="G685" s="43"/>
      <c r="H685" s="43"/>
      <c r="I685" s="56"/>
      <c r="J685" s="38"/>
      <c r="L685" s="41"/>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c r="CY685" s="38"/>
      <c r="CZ685" s="38"/>
      <c r="DA685" s="38"/>
      <c r="DB685" s="38"/>
      <c r="DC685" s="38"/>
      <c r="DD685" s="38"/>
      <c r="DE685" s="38"/>
      <c r="DF685" s="38"/>
      <c r="DG685" s="38"/>
      <c r="DH685" s="38"/>
      <c r="DI685" s="38"/>
      <c r="DJ685" s="38"/>
      <c r="DK685" s="38"/>
      <c r="DL685" s="38"/>
      <c r="DM685" s="38"/>
      <c r="DN685" s="38"/>
      <c r="DO685" s="38"/>
      <c r="DP685" s="38"/>
      <c r="DQ685" s="38"/>
      <c r="DR685" s="38"/>
      <c r="DS685" s="38"/>
      <c r="DT685" s="38"/>
      <c r="DU685" s="38"/>
      <c r="DV685" s="38"/>
      <c r="DW685" s="38"/>
      <c r="DX685" s="38"/>
      <c r="DY685" s="38"/>
      <c r="DZ685" s="38"/>
      <c r="EA685" s="38"/>
      <c r="EB685" s="38"/>
      <c r="EC685" s="38"/>
      <c r="ED685" s="38"/>
      <c r="EE685" s="38"/>
      <c r="EF685" s="38"/>
      <c r="EG685" s="38"/>
      <c r="EH685" s="38"/>
      <c r="EI685" s="38"/>
      <c r="EJ685" s="38"/>
      <c r="EK685" s="38"/>
      <c r="EL685" s="38"/>
      <c r="EM685" s="38"/>
      <c r="EN685" s="38"/>
      <c r="EO685" s="38"/>
      <c r="EP685" s="38"/>
      <c r="EQ685" s="38"/>
      <c r="ER685" s="38"/>
      <c r="ES685" s="38"/>
      <c r="ET685" s="38"/>
      <c r="EU685" s="38"/>
      <c r="EV685" s="38"/>
      <c r="EW685" s="38"/>
      <c r="EX685" s="38"/>
      <c r="EY685" s="38"/>
      <c r="EZ685" s="38"/>
    </row>
    <row r="686" spans="1:156" ht="20.100000000000001" customHeight="1" x14ac:dyDescent="0.25">
      <c r="A686" s="43"/>
      <c r="B686" s="54"/>
      <c r="C686" s="55"/>
      <c r="D686" s="43"/>
      <c r="E686" s="43"/>
      <c r="F686" s="43"/>
      <c r="G686" s="43"/>
      <c r="H686" s="43"/>
      <c r="I686" s="56"/>
      <c r="J686" s="38"/>
      <c r="L686" s="41"/>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c r="CY686" s="38"/>
      <c r="CZ686" s="38"/>
      <c r="DA686" s="38"/>
      <c r="DB686" s="38"/>
      <c r="DC686" s="38"/>
      <c r="DD686" s="38"/>
      <c r="DE686" s="38"/>
      <c r="DF686" s="38"/>
      <c r="DG686" s="38"/>
      <c r="DH686" s="38"/>
      <c r="DI686" s="38"/>
      <c r="DJ686" s="38"/>
      <c r="DK686" s="38"/>
      <c r="DL686" s="38"/>
      <c r="DM686" s="38"/>
      <c r="DN686" s="38"/>
      <c r="DO686" s="38"/>
      <c r="DP686" s="38"/>
      <c r="DQ686" s="38"/>
      <c r="DR686" s="38"/>
      <c r="DS686" s="38"/>
      <c r="DT686" s="38"/>
      <c r="DU686" s="38"/>
      <c r="DV686" s="38"/>
      <c r="DW686" s="38"/>
      <c r="DX686" s="38"/>
      <c r="DY686" s="38"/>
      <c r="DZ686" s="38"/>
      <c r="EA686" s="38"/>
      <c r="EB686" s="38"/>
      <c r="EC686" s="38"/>
      <c r="ED686" s="38"/>
      <c r="EE686" s="38"/>
      <c r="EF686" s="38"/>
      <c r="EG686" s="38"/>
      <c r="EH686" s="38"/>
      <c r="EI686" s="38"/>
      <c r="EJ686" s="38"/>
      <c r="EK686" s="38"/>
      <c r="EL686" s="38"/>
      <c r="EM686" s="38"/>
      <c r="EN686" s="38"/>
      <c r="EO686" s="38"/>
      <c r="EP686" s="38"/>
      <c r="EQ686" s="38"/>
      <c r="ER686" s="38"/>
      <c r="ES686" s="38"/>
      <c r="ET686" s="38"/>
      <c r="EU686" s="38"/>
      <c r="EV686" s="38"/>
      <c r="EW686" s="38"/>
      <c r="EX686" s="38"/>
      <c r="EY686" s="38"/>
      <c r="EZ686" s="38"/>
    </row>
    <row r="687" spans="1:156" ht="20.100000000000001" customHeight="1" x14ac:dyDescent="0.25">
      <c r="A687" s="43"/>
      <c r="B687" s="54"/>
      <c r="C687" s="55"/>
      <c r="D687" s="43"/>
      <c r="E687" s="43"/>
      <c r="F687" s="43"/>
      <c r="G687" s="43"/>
      <c r="H687" s="43"/>
      <c r="I687" s="56"/>
      <c r="J687" s="38"/>
      <c r="L687" s="41"/>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c r="CY687" s="38"/>
      <c r="CZ687" s="38"/>
      <c r="DA687" s="38"/>
      <c r="DB687" s="38"/>
      <c r="DC687" s="38"/>
      <c r="DD687" s="38"/>
      <c r="DE687" s="38"/>
      <c r="DF687" s="38"/>
      <c r="DG687" s="38"/>
      <c r="DH687" s="38"/>
      <c r="DI687" s="38"/>
      <c r="DJ687" s="38"/>
      <c r="DK687" s="38"/>
      <c r="DL687" s="38"/>
      <c r="DM687" s="38"/>
      <c r="DN687" s="38"/>
      <c r="DO687" s="38"/>
      <c r="DP687" s="38"/>
      <c r="DQ687" s="38"/>
      <c r="DR687" s="38"/>
      <c r="DS687" s="38"/>
      <c r="DT687" s="38"/>
      <c r="DU687" s="38"/>
      <c r="DV687" s="38"/>
      <c r="DW687" s="38"/>
      <c r="DX687" s="38"/>
      <c r="DY687" s="38"/>
      <c r="DZ687" s="38"/>
      <c r="EA687" s="38"/>
      <c r="EB687" s="38"/>
      <c r="EC687" s="38"/>
      <c r="ED687" s="38"/>
      <c r="EE687" s="38"/>
      <c r="EF687" s="38"/>
      <c r="EG687" s="38"/>
      <c r="EH687" s="38"/>
      <c r="EI687" s="38"/>
      <c r="EJ687" s="38"/>
      <c r="EK687" s="38"/>
      <c r="EL687" s="38"/>
      <c r="EM687" s="38"/>
      <c r="EN687" s="38"/>
      <c r="EO687" s="38"/>
      <c r="EP687" s="38"/>
      <c r="EQ687" s="38"/>
      <c r="ER687" s="38"/>
      <c r="ES687" s="38"/>
      <c r="ET687" s="38"/>
      <c r="EU687" s="38"/>
      <c r="EV687" s="38"/>
      <c r="EW687" s="38"/>
      <c r="EX687" s="38"/>
      <c r="EY687" s="38"/>
      <c r="EZ687" s="38"/>
    </row>
    <row r="688" spans="1:156" ht="20.100000000000001" customHeight="1" x14ac:dyDescent="0.25">
      <c r="A688" s="43"/>
      <c r="B688" s="54"/>
      <c r="C688" s="55"/>
      <c r="D688" s="43"/>
      <c r="E688" s="43"/>
      <c r="F688" s="43"/>
      <c r="G688" s="43"/>
      <c r="H688" s="43"/>
      <c r="I688" s="56"/>
      <c r="J688" s="38"/>
      <c r="L688" s="41"/>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c r="CY688" s="38"/>
      <c r="CZ688" s="38"/>
      <c r="DA688" s="38"/>
      <c r="DB688" s="38"/>
      <c r="DC688" s="38"/>
      <c r="DD688" s="38"/>
      <c r="DE688" s="38"/>
      <c r="DF688" s="38"/>
      <c r="DG688" s="38"/>
      <c r="DH688" s="38"/>
      <c r="DI688" s="38"/>
      <c r="DJ688" s="38"/>
      <c r="DK688" s="38"/>
      <c r="DL688" s="38"/>
      <c r="DM688" s="38"/>
      <c r="DN688" s="38"/>
      <c r="DO688" s="38"/>
      <c r="DP688" s="38"/>
      <c r="DQ688" s="38"/>
      <c r="DR688" s="38"/>
      <c r="DS688" s="38"/>
      <c r="DT688" s="38"/>
      <c r="DU688" s="38"/>
      <c r="DV688" s="38"/>
      <c r="DW688" s="38"/>
      <c r="DX688" s="38"/>
      <c r="DY688" s="38"/>
      <c r="DZ688" s="38"/>
      <c r="EA688" s="38"/>
      <c r="EB688" s="38"/>
      <c r="EC688" s="38"/>
      <c r="ED688" s="38"/>
      <c r="EE688" s="38"/>
      <c r="EF688" s="38"/>
      <c r="EG688" s="38"/>
      <c r="EH688" s="38"/>
      <c r="EI688" s="38"/>
      <c r="EJ688" s="38"/>
      <c r="EK688" s="38"/>
      <c r="EL688" s="38"/>
      <c r="EM688" s="38"/>
      <c r="EN688" s="38"/>
      <c r="EO688" s="38"/>
      <c r="EP688" s="38"/>
      <c r="EQ688" s="38"/>
      <c r="ER688" s="38"/>
      <c r="ES688" s="38"/>
      <c r="ET688" s="38"/>
      <c r="EU688" s="38"/>
      <c r="EV688" s="38"/>
      <c r="EW688" s="38"/>
      <c r="EX688" s="38"/>
      <c r="EY688" s="38"/>
      <c r="EZ688" s="38"/>
    </row>
    <row r="689" spans="1:156" ht="20.100000000000001" customHeight="1" x14ac:dyDescent="0.25">
      <c r="A689" s="43"/>
      <c r="B689" s="54"/>
      <c r="C689" s="55"/>
      <c r="D689" s="43"/>
      <c r="E689" s="43"/>
      <c r="F689" s="43"/>
      <c r="G689" s="43"/>
      <c r="H689" s="43"/>
      <c r="I689" s="56"/>
      <c r="J689" s="38"/>
      <c r="L689" s="41"/>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c r="CY689" s="38"/>
      <c r="CZ689" s="38"/>
      <c r="DA689" s="38"/>
      <c r="DB689" s="38"/>
      <c r="DC689" s="38"/>
      <c r="DD689" s="38"/>
      <c r="DE689" s="38"/>
      <c r="DF689" s="38"/>
      <c r="DG689" s="38"/>
      <c r="DH689" s="38"/>
      <c r="DI689" s="38"/>
      <c r="DJ689" s="38"/>
      <c r="DK689" s="38"/>
      <c r="DL689" s="38"/>
      <c r="DM689" s="38"/>
      <c r="DN689" s="38"/>
      <c r="DO689" s="38"/>
      <c r="DP689" s="38"/>
      <c r="DQ689" s="38"/>
      <c r="DR689" s="38"/>
      <c r="DS689" s="38"/>
      <c r="DT689" s="38"/>
      <c r="DU689" s="38"/>
      <c r="DV689" s="38"/>
      <c r="DW689" s="38"/>
      <c r="DX689" s="38"/>
      <c r="DY689" s="38"/>
      <c r="DZ689" s="38"/>
      <c r="EA689" s="38"/>
      <c r="EB689" s="38"/>
      <c r="EC689" s="38"/>
      <c r="ED689" s="38"/>
      <c r="EE689" s="38"/>
      <c r="EF689" s="38"/>
      <c r="EG689" s="38"/>
      <c r="EH689" s="38"/>
      <c r="EI689" s="38"/>
      <c r="EJ689" s="38"/>
      <c r="EK689" s="38"/>
      <c r="EL689" s="38"/>
      <c r="EM689" s="38"/>
      <c r="EN689" s="38"/>
      <c r="EO689" s="38"/>
      <c r="EP689" s="38"/>
      <c r="EQ689" s="38"/>
      <c r="ER689" s="38"/>
      <c r="ES689" s="38"/>
      <c r="ET689" s="38"/>
      <c r="EU689" s="38"/>
      <c r="EV689" s="38"/>
      <c r="EW689" s="38"/>
      <c r="EX689" s="38"/>
      <c r="EY689" s="38"/>
      <c r="EZ689" s="38"/>
    </row>
    <row r="690" spans="1:156" ht="20.100000000000001" customHeight="1" x14ac:dyDescent="0.25">
      <c r="A690" s="43"/>
      <c r="B690" s="54"/>
      <c r="C690" s="55"/>
      <c r="D690" s="43"/>
      <c r="E690" s="43"/>
      <c r="F690" s="43"/>
      <c r="G690" s="43"/>
      <c r="H690" s="43"/>
      <c r="I690" s="56"/>
      <c r="J690" s="38"/>
      <c r="L690" s="41"/>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c r="CY690" s="38"/>
      <c r="CZ690" s="38"/>
      <c r="DA690" s="38"/>
      <c r="DB690" s="38"/>
      <c r="DC690" s="38"/>
      <c r="DD690" s="38"/>
      <c r="DE690" s="38"/>
      <c r="DF690" s="38"/>
      <c r="DG690" s="38"/>
      <c r="DH690" s="38"/>
      <c r="DI690" s="38"/>
      <c r="DJ690" s="38"/>
      <c r="DK690" s="38"/>
      <c r="DL690" s="38"/>
      <c r="DM690" s="38"/>
      <c r="DN690" s="38"/>
      <c r="DO690" s="38"/>
      <c r="DP690" s="38"/>
      <c r="DQ690" s="38"/>
      <c r="DR690" s="38"/>
      <c r="DS690" s="38"/>
      <c r="DT690" s="38"/>
      <c r="DU690" s="38"/>
      <c r="DV690" s="38"/>
      <c r="DW690" s="38"/>
      <c r="DX690" s="38"/>
      <c r="DY690" s="38"/>
      <c r="DZ690" s="38"/>
      <c r="EA690" s="38"/>
      <c r="EB690" s="38"/>
      <c r="EC690" s="38"/>
      <c r="ED690" s="38"/>
      <c r="EE690" s="38"/>
      <c r="EF690" s="38"/>
      <c r="EG690" s="38"/>
      <c r="EH690" s="38"/>
      <c r="EI690" s="38"/>
      <c r="EJ690" s="38"/>
      <c r="EK690" s="38"/>
      <c r="EL690" s="38"/>
      <c r="EM690" s="38"/>
      <c r="EN690" s="38"/>
      <c r="EO690" s="38"/>
      <c r="EP690" s="38"/>
      <c r="EQ690" s="38"/>
      <c r="ER690" s="38"/>
      <c r="ES690" s="38"/>
      <c r="ET690" s="38"/>
      <c r="EU690" s="38"/>
      <c r="EV690" s="38"/>
      <c r="EW690" s="38"/>
      <c r="EX690" s="38"/>
      <c r="EY690" s="38"/>
      <c r="EZ690" s="38"/>
    </row>
    <row r="691" spans="1:156" ht="20.100000000000001" customHeight="1" x14ac:dyDescent="0.25">
      <c r="A691" s="43"/>
      <c r="B691" s="54"/>
      <c r="C691" s="55"/>
      <c r="D691" s="43"/>
      <c r="E691" s="43"/>
      <c r="F691" s="43"/>
      <c r="G691" s="43"/>
      <c r="H691" s="43"/>
      <c r="I691" s="56"/>
      <c r="J691" s="38"/>
      <c r="L691" s="41"/>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c r="CY691" s="38"/>
      <c r="CZ691" s="38"/>
      <c r="DA691" s="38"/>
      <c r="DB691" s="38"/>
      <c r="DC691" s="38"/>
      <c r="DD691" s="38"/>
      <c r="DE691" s="38"/>
      <c r="DF691" s="38"/>
      <c r="DG691" s="38"/>
      <c r="DH691" s="38"/>
      <c r="DI691" s="38"/>
      <c r="DJ691" s="38"/>
      <c r="DK691" s="38"/>
      <c r="DL691" s="38"/>
      <c r="DM691" s="38"/>
      <c r="DN691" s="38"/>
      <c r="DO691" s="38"/>
      <c r="DP691" s="38"/>
      <c r="DQ691" s="38"/>
      <c r="DR691" s="38"/>
      <c r="DS691" s="38"/>
      <c r="DT691" s="38"/>
      <c r="DU691" s="38"/>
      <c r="DV691" s="38"/>
      <c r="DW691" s="38"/>
      <c r="DX691" s="38"/>
      <c r="DY691" s="38"/>
      <c r="DZ691" s="38"/>
      <c r="EA691" s="38"/>
      <c r="EB691" s="38"/>
      <c r="EC691" s="38"/>
      <c r="ED691" s="38"/>
      <c r="EE691" s="38"/>
      <c r="EF691" s="38"/>
      <c r="EG691" s="38"/>
      <c r="EH691" s="38"/>
      <c r="EI691" s="38"/>
      <c r="EJ691" s="38"/>
      <c r="EK691" s="38"/>
      <c r="EL691" s="38"/>
      <c r="EM691" s="38"/>
      <c r="EN691" s="38"/>
      <c r="EO691" s="38"/>
      <c r="EP691" s="38"/>
      <c r="EQ691" s="38"/>
      <c r="ER691" s="38"/>
      <c r="ES691" s="38"/>
      <c r="ET691" s="38"/>
      <c r="EU691" s="38"/>
      <c r="EV691" s="38"/>
      <c r="EW691" s="38"/>
      <c r="EX691" s="38"/>
      <c r="EY691" s="38"/>
      <c r="EZ691" s="38"/>
    </row>
    <row r="692" spans="1:156" ht="20.100000000000001" customHeight="1" x14ac:dyDescent="0.25">
      <c r="A692" s="43"/>
      <c r="B692" s="54"/>
      <c r="C692" s="55"/>
      <c r="D692" s="43"/>
      <c r="E692" s="43"/>
      <c r="F692" s="43"/>
      <c r="G692" s="43"/>
      <c r="H692" s="43"/>
      <c r="I692" s="56"/>
      <c r="J692" s="38"/>
      <c r="L692" s="41"/>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c r="CY692" s="38"/>
      <c r="CZ692" s="38"/>
      <c r="DA692" s="38"/>
      <c r="DB692" s="38"/>
      <c r="DC692" s="38"/>
      <c r="DD692" s="38"/>
      <c r="DE692" s="38"/>
      <c r="DF692" s="38"/>
      <c r="DG692" s="38"/>
      <c r="DH692" s="38"/>
      <c r="DI692" s="38"/>
      <c r="DJ692" s="38"/>
      <c r="DK692" s="38"/>
      <c r="DL692" s="38"/>
      <c r="DM692" s="38"/>
      <c r="DN692" s="38"/>
      <c r="DO692" s="38"/>
      <c r="DP692" s="38"/>
      <c r="DQ692" s="38"/>
      <c r="DR692" s="38"/>
      <c r="DS692" s="38"/>
      <c r="DT692" s="38"/>
      <c r="DU692" s="38"/>
      <c r="DV692" s="38"/>
      <c r="DW692" s="38"/>
      <c r="DX692" s="38"/>
      <c r="DY692" s="38"/>
      <c r="DZ692" s="38"/>
      <c r="EA692" s="38"/>
      <c r="EB692" s="38"/>
      <c r="EC692" s="38"/>
      <c r="ED692" s="38"/>
      <c r="EE692" s="38"/>
      <c r="EF692" s="38"/>
      <c r="EG692" s="38"/>
      <c r="EH692" s="38"/>
      <c r="EI692" s="38"/>
      <c r="EJ692" s="38"/>
      <c r="EK692" s="38"/>
      <c r="EL692" s="38"/>
      <c r="EM692" s="38"/>
      <c r="EN692" s="38"/>
      <c r="EO692" s="38"/>
      <c r="EP692" s="38"/>
      <c r="EQ692" s="38"/>
      <c r="ER692" s="38"/>
      <c r="ES692" s="38"/>
      <c r="ET692" s="38"/>
      <c r="EU692" s="38"/>
      <c r="EV692" s="38"/>
      <c r="EW692" s="38"/>
      <c r="EX692" s="38"/>
      <c r="EY692" s="38"/>
      <c r="EZ692" s="38"/>
    </row>
    <row r="693" spans="1:156" ht="20.100000000000001" customHeight="1" x14ac:dyDescent="0.25">
      <c r="A693" s="43"/>
      <c r="B693" s="54"/>
      <c r="C693" s="55"/>
      <c r="D693" s="43"/>
      <c r="E693" s="43"/>
      <c r="F693" s="43"/>
      <c r="G693" s="43"/>
      <c r="H693" s="43"/>
      <c r="I693" s="56"/>
      <c r="J693" s="38"/>
      <c r="L693" s="41"/>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c r="CY693" s="38"/>
      <c r="CZ693" s="38"/>
      <c r="DA693" s="38"/>
      <c r="DB693" s="38"/>
      <c r="DC693" s="38"/>
      <c r="DD693" s="38"/>
      <c r="DE693" s="38"/>
      <c r="DF693" s="38"/>
      <c r="DG693" s="38"/>
      <c r="DH693" s="38"/>
      <c r="DI693" s="38"/>
      <c r="DJ693" s="38"/>
      <c r="DK693" s="38"/>
      <c r="DL693" s="38"/>
      <c r="DM693" s="38"/>
      <c r="DN693" s="38"/>
      <c r="DO693" s="38"/>
      <c r="DP693" s="38"/>
      <c r="DQ693" s="38"/>
      <c r="DR693" s="38"/>
      <c r="DS693" s="38"/>
      <c r="DT693" s="38"/>
      <c r="DU693" s="38"/>
      <c r="DV693" s="38"/>
      <c r="DW693" s="38"/>
      <c r="DX693" s="38"/>
      <c r="DY693" s="38"/>
      <c r="DZ693" s="38"/>
      <c r="EA693" s="38"/>
      <c r="EB693" s="38"/>
      <c r="EC693" s="38"/>
      <c r="ED693" s="38"/>
      <c r="EE693" s="38"/>
      <c r="EF693" s="38"/>
      <c r="EG693" s="38"/>
      <c r="EH693" s="38"/>
      <c r="EI693" s="38"/>
      <c r="EJ693" s="38"/>
      <c r="EK693" s="38"/>
      <c r="EL693" s="38"/>
      <c r="EM693" s="38"/>
      <c r="EN693" s="38"/>
      <c r="EO693" s="38"/>
      <c r="EP693" s="38"/>
      <c r="EQ693" s="38"/>
      <c r="ER693" s="38"/>
      <c r="ES693" s="38"/>
      <c r="ET693" s="38"/>
      <c r="EU693" s="38"/>
      <c r="EV693" s="38"/>
      <c r="EW693" s="38"/>
      <c r="EX693" s="38"/>
      <c r="EY693" s="38"/>
      <c r="EZ693" s="38"/>
    </row>
    <row r="694" spans="1:156" ht="20.100000000000001" customHeight="1" x14ac:dyDescent="0.25">
      <c r="A694" s="43"/>
      <c r="B694" s="54"/>
      <c r="C694" s="55"/>
      <c r="D694" s="43"/>
      <c r="E694" s="43"/>
      <c r="F694" s="43"/>
      <c r="G694" s="43"/>
      <c r="H694" s="43"/>
      <c r="I694" s="56"/>
      <c r="J694" s="38"/>
      <c r="L694" s="41"/>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c r="CY694" s="38"/>
      <c r="CZ694" s="38"/>
      <c r="DA694" s="38"/>
      <c r="DB694" s="38"/>
      <c r="DC694" s="38"/>
      <c r="DD694" s="38"/>
      <c r="DE694" s="38"/>
      <c r="DF694" s="38"/>
      <c r="DG694" s="38"/>
      <c r="DH694" s="38"/>
      <c r="DI694" s="38"/>
      <c r="DJ694" s="38"/>
      <c r="DK694" s="38"/>
      <c r="DL694" s="38"/>
      <c r="DM694" s="38"/>
      <c r="DN694" s="38"/>
      <c r="DO694" s="38"/>
      <c r="DP694" s="38"/>
      <c r="DQ694" s="38"/>
      <c r="DR694" s="38"/>
      <c r="DS694" s="38"/>
      <c r="DT694" s="38"/>
      <c r="DU694" s="38"/>
      <c r="DV694" s="38"/>
      <c r="DW694" s="38"/>
      <c r="DX694" s="38"/>
      <c r="DY694" s="38"/>
      <c r="DZ694" s="38"/>
      <c r="EA694" s="38"/>
      <c r="EB694" s="38"/>
      <c r="EC694" s="38"/>
      <c r="ED694" s="38"/>
      <c r="EE694" s="38"/>
      <c r="EF694" s="38"/>
      <c r="EG694" s="38"/>
      <c r="EH694" s="38"/>
      <c r="EI694" s="38"/>
      <c r="EJ694" s="38"/>
      <c r="EK694" s="38"/>
      <c r="EL694" s="38"/>
      <c r="EM694" s="38"/>
      <c r="EN694" s="38"/>
      <c r="EO694" s="38"/>
      <c r="EP694" s="38"/>
      <c r="EQ694" s="38"/>
      <c r="ER694" s="38"/>
      <c r="ES694" s="38"/>
      <c r="ET694" s="38"/>
      <c r="EU694" s="38"/>
      <c r="EV694" s="38"/>
      <c r="EW694" s="38"/>
      <c r="EX694" s="38"/>
      <c r="EY694" s="38"/>
      <c r="EZ694" s="38"/>
    </row>
    <row r="695" spans="1:156" ht="20.100000000000001" customHeight="1" x14ac:dyDescent="0.25">
      <c r="A695" s="43"/>
      <c r="B695" s="54"/>
      <c r="C695" s="55"/>
      <c r="D695" s="43"/>
      <c r="E695" s="43"/>
      <c r="F695" s="43"/>
      <c r="G695" s="43"/>
      <c r="H695" s="43"/>
      <c r="I695" s="56"/>
      <c r="J695" s="38"/>
      <c r="L695" s="41"/>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c r="CY695" s="38"/>
      <c r="CZ695" s="38"/>
      <c r="DA695" s="38"/>
      <c r="DB695" s="38"/>
      <c r="DC695" s="38"/>
      <c r="DD695" s="38"/>
      <c r="DE695" s="38"/>
      <c r="DF695" s="38"/>
      <c r="DG695" s="38"/>
      <c r="DH695" s="38"/>
      <c r="DI695" s="38"/>
      <c r="DJ695" s="38"/>
      <c r="DK695" s="38"/>
      <c r="DL695" s="38"/>
      <c r="DM695" s="38"/>
      <c r="DN695" s="38"/>
      <c r="DO695" s="38"/>
      <c r="DP695" s="38"/>
      <c r="DQ695" s="38"/>
      <c r="DR695" s="38"/>
      <c r="DS695" s="38"/>
      <c r="DT695" s="38"/>
      <c r="DU695" s="38"/>
      <c r="DV695" s="38"/>
      <c r="DW695" s="38"/>
      <c r="DX695" s="38"/>
      <c r="DY695" s="38"/>
      <c r="DZ695" s="38"/>
      <c r="EA695" s="38"/>
      <c r="EB695" s="38"/>
      <c r="EC695" s="38"/>
      <c r="ED695" s="38"/>
      <c r="EE695" s="38"/>
      <c r="EF695" s="38"/>
      <c r="EG695" s="38"/>
      <c r="EH695" s="38"/>
      <c r="EI695" s="38"/>
      <c r="EJ695" s="38"/>
      <c r="EK695" s="38"/>
      <c r="EL695" s="38"/>
      <c r="EM695" s="38"/>
      <c r="EN695" s="38"/>
      <c r="EO695" s="38"/>
      <c r="EP695" s="38"/>
      <c r="EQ695" s="38"/>
      <c r="ER695" s="38"/>
      <c r="ES695" s="38"/>
      <c r="ET695" s="38"/>
      <c r="EU695" s="38"/>
      <c r="EV695" s="38"/>
      <c r="EW695" s="38"/>
      <c r="EX695" s="38"/>
      <c r="EY695" s="38"/>
      <c r="EZ695" s="38"/>
    </row>
    <row r="696" spans="1:156" ht="20.100000000000001" customHeight="1" x14ac:dyDescent="0.25">
      <c r="A696" s="43"/>
      <c r="B696" s="54"/>
      <c r="C696" s="55"/>
      <c r="D696" s="43"/>
      <c r="E696" s="43"/>
      <c r="F696" s="43"/>
      <c r="G696" s="43"/>
      <c r="H696" s="43"/>
      <c r="I696" s="56"/>
      <c r="J696" s="38"/>
      <c r="L696" s="41"/>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c r="CY696" s="38"/>
      <c r="CZ696" s="38"/>
      <c r="DA696" s="38"/>
      <c r="DB696" s="38"/>
      <c r="DC696" s="38"/>
      <c r="DD696" s="38"/>
      <c r="DE696" s="38"/>
      <c r="DF696" s="38"/>
      <c r="DG696" s="38"/>
      <c r="DH696" s="38"/>
      <c r="DI696" s="38"/>
      <c r="DJ696" s="38"/>
      <c r="DK696" s="38"/>
      <c r="DL696" s="38"/>
      <c r="DM696" s="38"/>
      <c r="DN696" s="38"/>
      <c r="DO696" s="38"/>
      <c r="DP696" s="38"/>
      <c r="DQ696" s="38"/>
      <c r="DR696" s="38"/>
      <c r="DS696" s="38"/>
      <c r="DT696" s="38"/>
      <c r="DU696" s="38"/>
      <c r="DV696" s="38"/>
      <c r="DW696" s="38"/>
      <c r="DX696" s="38"/>
      <c r="DY696" s="38"/>
      <c r="DZ696" s="38"/>
      <c r="EA696" s="38"/>
      <c r="EB696" s="38"/>
      <c r="EC696" s="38"/>
      <c r="ED696" s="38"/>
      <c r="EE696" s="38"/>
      <c r="EF696" s="38"/>
      <c r="EG696" s="38"/>
      <c r="EH696" s="38"/>
      <c r="EI696" s="38"/>
      <c r="EJ696" s="38"/>
      <c r="EK696" s="38"/>
      <c r="EL696" s="38"/>
      <c r="EM696" s="38"/>
      <c r="EN696" s="38"/>
      <c r="EO696" s="38"/>
      <c r="EP696" s="38"/>
      <c r="EQ696" s="38"/>
      <c r="ER696" s="38"/>
      <c r="ES696" s="38"/>
      <c r="ET696" s="38"/>
      <c r="EU696" s="38"/>
      <c r="EV696" s="38"/>
      <c r="EW696" s="38"/>
      <c r="EX696" s="38"/>
      <c r="EY696" s="38"/>
      <c r="EZ696" s="38"/>
    </row>
    <row r="697" spans="1:156" ht="20.100000000000001" customHeight="1" x14ac:dyDescent="0.25">
      <c r="A697" s="43"/>
      <c r="B697" s="54"/>
      <c r="C697" s="55"/>
      <c r="D697" s="43"/>
      <c r="E697" s="43"/>
      <c r="F697" s="43"/>
      <c r="G697" s="43"/>
      <c r="H697" s="43"/>
      <c r="I697" s="56"/>
      <c r="J697" s="38"/>
      <c r="L697" s="41"/>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c r="CY697" s="38"/>
      <c r="CZ697" s="38"/>
      <c r="DA697" s="38"/>
      <c r="DB697" s="38"/>
      <c r="DC697" s="38"/>
      <c r="DD697" s="38"/>
      <c r="DE697" s="38"/>
      <c r="DF697" s="38"/>
      <c r="DG697" s="38"/>
      <c r="DH697" s="38"/>
      <c r="DI697" s="38"/>
      <c r="DJ697" s="38"/>
      <c r="DK697" s="38"/>
      <c r="DL697" s="38"/>
      <c r="DM697" s="38"/>
      <c r="DN697" s="38"/>
      <c r="DO697" s="38"/>
      <c r="DP697" s="38"/>
      <c r="DQ697" s="38"/>
      <c r="DR697" s="38"/>
      <c r="DS697" s="38"/>
      <c r="DT697" s="38"/>
      <c r="DU697" s="38"/>
      <c r="DV697" s="38"/>
      <c r="DW697" s="38"/>
      <c r="DX697" s="38"/>
      <c r="DY697" s="38"/>
      <c r="DZ697" s="38"/>
      <c r="EA697" s="38"/>
      <c r="EB697" s="38"/>
      <c r="EC697" s="38"/>
      <c r="ED697" s="38"/>
      <c r="EE697" s="38"/>
      <c r="EF697" s="38"/>
      <c r="EG697" s="38"/>
      <c r="EH697" s="38"/>
      <c r="EI697" s="38"/>
      <c r="EJ697" s="38"/>
      <c r="EK697" s="38"/>
      <c r="EL697" s="38"/>
      <c r="EM697" s="38"/>
      <c r="EN697" s="38"/>
      <c r="EO697" s="38"/>
      <c r="EP697" s="38"/>
      <c r="EQ697" s="38"/>
      <c r="ER697" s="38"/>
      <c r="ES697" s="38"/>
      <c r="ET697" s="38"/>
      <c r="EU697" s="38"/>
      <c r="EV697" s="38"/>
      <c r="EW697" s="38"/>
      <c r="EX697" s="38"/>
      <c r="EY697" s="38"/>
      <c r="EZ697" s="38"/>
    </row>
    <row r="698" spans="1:156" ht="20.100000000000001" customHeight="1" x14ac:dyDescent="0.25">
      <c r="A698" s="43"/>
      <c r="B698" s="54"/>
      <c r="C698" s="55"/>
      <c r="D698" s="43"/>
      <c r="E698" s="43"/>
      <c r="F698" s="43"/>
      <c r="G698" s="43"/>
      <c r="H698" s="43"/>
      <c r="I698" s="56"/>
      <c r="J698" s="38"/>
      <c r="L698" s="41"/>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c r="CY698" s="38"/>
      <c r="CZ698" s="38"/>
      <c r="DA698" s="38"/>
      <c r="DB698" s="38"/>
      <c r="DC698" s="38"/>
      <c r="DD698" s="38"/>
      <c r="DE698" s="38"/>
      <c r="DF698" s="38"/>
      <c r="DG698" s="38"/>
      <c r="DH698" s="38"/>
      <c r="DI698" s="38"/>
      <c r="DJ698" s="38"/>
      <c r="DK698" s="38"/>
      <c r="DL698" s="38"/>
      <c r="DM698" s="38"/>
      <c r="DN698" s="38"/>
      <c r="DO698" s="38"/>
      <c r="DP698" s="38"/>
      <c r="DQ698" s="38"/>
      <c r="DR698" s="38"/>
      <c r="DS698" s="38"/>
      <c r="DT698" s="38"/>
      <c r="DU698" s="38"/>
      <c r="DV698" s="38"/>
      <c r="DW698" s="38"/>
      <c r="DX698" s="38"/>
      <c r="DY698" s="38"/>
      <c r="DZ698" s="38"/>
      <c r="EA698" s="38"/>
      <c r="EB698" s="38"/>
      <c r="EC698" s="38"/>
      <c r="ED698" s="38"/>
      <c r="EE698" s="38"/>
      <c r="EF698" s="38"/>
      <c r="EG698" s="38"/>
      <c r="EH698" s="38"/>
      <c r="EI698" s="38"/>
      <c r="EJ698" s="38"/>
      <c r="EK698" s="38"/>
      <c r="EL698" s="38"/>
      <c r="EM698" s="38"/>
      <c r="EN698" s="38"/>
      <c r="EO698" s="38"/>
      <c r="EP698" s="38"/>
      <c r="EQ698" s="38"/>
      <c r="ER698" s="38"/>
      <c r="ES698" s="38"/>
      <c r="ET698" s="38"/>
      <c r="EU698" s="38"/>
      <c r="EV698" s="38"/>
      <c r="EW698" s="38"/>
      <c r="EX698" s="38"/>
      <c r="EY698" s="38"/>
      <c r="EZ698" s="38"/>
    </row>
    <row r="699" spans="1:156" ht="20.100000000000001" customHeight="1" x14ac:dyDescent="0.25">
      <c r="A699" s="43"/>
      <c r="B699" s="54"/>
      <c r="C699" s="55"/>
      <c r="D699" s="43"/>
      <c r="E699" s="43"/>
      <c r="F699" s="43"/>
      <c r="G699" s="43"/>
      <c r="H699" s="43"/>
      <c r="I699" s="56"/>
      <c r="J699" s="38"/>
      <c r="L699" s="41"/>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c r="CY699" s="38"/>
      <c r="CZ699" s="38"/>
      <c r="DA699" s="38"/>
      <c r="DB699" s="38"/>
      <c r="DC699" s="38"/>
      <c r="DD699" s="38"/>
      <c r="DE699" s="38"/>
      <c r="DF699" s="38"/>
      <c r="DG699" s="38"/>
      <c r="DH699" s="38"/>
      <c r="DI699" s="38"/>
      <c r="DJ699" s="38"/>
      <c r="DK699" s="38"/>
      <c r="DL699" s="38"/>
      <c r="DM699" s="38"/>
      <c r="DN699" s="38"/>
      <c r="DO699" s="38"/>
      <c r="DP699" s="38"/>
      <c r="DQ699" s="38"/>
      <c r="DR699" s="38"/>
      <c r="DS699" s="38"/>
      <c r="DT699" s="38"/>
      <c r="DU699" s="38"/>
      <c r="DV699" s="38"/>
      <c r="DW699" s="38"/>
      <c r="DX699" s="38"/>
      <c r="DY699" s="38"/>
      <c r="DZ699" s="38"/>
      <c r="EA699" s="38"/>
      <c r="EB699" s="38"/>
      <c r="EC699" s="38"/>
      <c r="ED699" s="38"/>
      <c r="EE699" s="38"/>
      <c r="EF699" s="38"/>
      <c r="EG699" s="38"/>
      <c r="EH699" s="38"/>
      <c r="EI699" s="38"/>
      <c r="EJ699" s="38"/>
      <c r="EK699" s="38"/>
      <c r="EL699" s="38"/>
      <c r="EM699" s="38"/>
      <c r="EN699" s="38"/>
      <c r="EO699" s="38"/>
      <c r="EP699" s="38"/>
      <c r="EQ699" s="38"/>
      <c r="ER699" s="38"/>
      <c r="ES699" s="38"/>
      <c r="ET699" s="38"/>
      <c r="EU699" s="38"/>
      <c r="EV699" s="38"/>
      <c r="EW699" s="38"/>
      <c r="EX699" s="38"/>
      <c r="EY699" s="38"/>
      <c r="EZ699" s="38"/>
    </row>
    <row r="700" spans="1:156" ht="20.100000000000001" customHeight="1" x14ac:dyDescent="0.25">
      <c r="A700" s="43"/>
      <c r="B700" s="54"/>
      <c r="C700" s="55"/>
      <c r="D700" s="43"/>
      <c r="E700" s="43"/>
      <c r="F700" s="43"/>
      <c r="G700" s="43"/>
      <c r="H700" s="43"/>
      <c r="I700" s="56"/>
      <c r="J700" s="38"/>
      <c r="L700" s="41"/>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c r="CY700" s="38"/>
      <c r="CZ700" s="38"/>
      <c r="DA700" s="38"/>
      <c r="DB700" s="38"/>
      <c r="DC700" s="38"/>
      <c r="DD700" s="38"/>
      <c r="DE700" s="38"/>
      <c r="DF700" s="38"/>
      <c r="DG700" s="38"/>
      <c r="DH700" s="38"/>
      <c r="DI700" s="38"/>
      <c r="DJ700" s="38"/>
      <c r="DK700" s="38"/>
      <c r="DL700" s="38"/>
      <c r="DM700" s="38"/>
      <c r="DN700" s="38"/>
      <c r="DO700" s="38"/>
      <c r="DP700" s="38"/>
      <c r="DQ700" s="38"/>
      <c r="DR700" s="38"/>
      <c r="DS700" s="38"/>
      <c r="DT700" s="38"/>
      <c r="DU700" s="38"/>
      <c r="DV700" s="38"/>
      <c r="DW700" s="38"/>
      <c r="DX700" s="38"/>
      <c r="DY700" s="38"/>
      <c r="DZ700" s="38"/>
      <c r="EA700" s="38"/>
      <c r="EB700" s="38"/>
      <c r="EC700" s="38"/>
      <c r="ED700" s="38"/>
      <c r="EE700" s="38"/>
      <c r="EF700" s="38"/>
      <c r="EG700" s="38"/>
      <c r="EH700" s="38"/>
      <c r="EI700" s="38"/>
      <c r="EJ700" s="38"/>
      <c r="EK700" s="38"/>
      <c r="EL700" s="38"/>
      <c r="EM700" s="38"/>
      <c r="EN700" s="38"/>
      <c r="EO700" s="38"/>
      <c r="EP700" s="38"/>
      <c r="EQ700" s="38"/>
      <c r="ER700" s="38"/>
      <c r="ES700" s="38"/>
      <c r="ET700" s="38"/>
      <c r="EU700" s="38"/>
      <c r="EV700" s="38"/>
      <c r="EW700" s="38"/>
      <c r="EX700" s="38"/>
      <c r="EY700" s="38"/>
      <c r="EZ700" s="38"/>
    </row>
    <row r="701" spans="1:156" ht="20.100000000000001" customHeight="1" x14ac:dyDescent="0.25">
      <c r="A701" s="43"/>
      <c r="B701" s="54"/>
      <c r="C701" s="55"/>
      <c r="D701" s="43"/>
      <c r="E701" s="43"/>
      <c r="F701" s="43"/>
      <c r="G701" s="43"/>
      <c r="H701" s="43"/>
      <c r="I701" s="56"/>
      <c r="J701" s="38"/>
      <c r="L701" s="41"/>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c r="CY701" s="38"/>
      <c r="CZ701" s="38"/>
      <c r="DA701" s="38"/>
      <c r="DB701" s="38"/>
      <c r="DC701" s="38"/>
      <c r="DD701" s="38"/>
      <c r="DE701" s="38"/>
      <c r="DF701" s="38"/>
      <c r="DG701" s="38"/>
      <c r="DH701" s="38"/>
      <c r="DI701" s="38"/>
      <c r="DJ701" s="38"/>
      <c r="DK701" s="38"/>
      <c r="DL701" s="38"/>
      <c r="DM701" s="38"/>
      <c r="DN701" s="38"/>
      <c r="DO701" s="38"/>
      <c r="DP701" s="38"/>
      <c r="DQ701" s="38"/>
      <c r="DR701" s="38"/>
      <c r="DS701" s="38"/>
      <c r="DT701" s="38"/>
      <c r="DU701" s="38"/>
      <c r="DV701" s="38"/>
      <c r="DW701" s="38"/>
      <c r="DX701" s="38"/>
      <c r="DY701" s="38"/>
      <c r="DZ701" s="38"/>
      <c r="EA701" s="38"/>
      <c r="EB701" s="38"/>
      <c r="EC701" s="38"/>
      <c r="ED701" s="38"/>
      <c r="EE701" s="38"/>
      <c r="EF701" s="38"/>
      <c r="EG701" s="38"/>
      <c r="EH701" s="38"/>
      <c r="EI701" s="38"/>
      <c r="EJ701" s="38"/>
      <c r="EK701" s="38"/>
      <c r="EL701" s="38"/>
      <c r="EM701" s="38"/>
      <c r="EN701" s="38"/>
      <c r="EO701" s="38"/>
      <c r="EP701" s="38"/>
      <c r="EQ701" s="38"/>
      <c r="ER701" s="38"/>
      <c r="ES701" s="38"/>
      <c r="ET701" s="38"/>
      <c r="EU701" s="38"/>
      <c r="EV701" s="38"/>
      <c r="EW701" s="38"/>
      <c r="EX701" s="38"/>
      <c r="EY701" s="38"/>
      <c r="EZ701" s="38"/>
    </row>
    <row r="702" spans="1:156" ht="20.100000000000001" customHeight="1" x14ac:dyDescent="0.25">
      <c r="A702" s="43"/>
      <c r="B702" s="54"/>
      <c r="C702" s="55"/>
      <c r="D702" s="43"/>
      <c r="E702" s="43"/>
      <c r="F702" s="43"/>
      <c r="G702" s="43"/>
      <c r="H702" s="43"/>
      <c r="I702" s="56"/>
      <c r="J702" s="38"/>
      <c r="L702" s="41"/>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c r="CY702" s="38"/>
      <c r="CZ702" s="38"/>
      <c r="DA702" s="38"/>
      <c r="DB702" s="38"/>
      <c r="DC702" s="38"/>
      <c r="DD702" s="38"/>
      <c r="DE702" s="38"/>
      <c r="DF702" s="38"/>
      <c r="DG702" s="38"/>
      <c r="DH702" s="38"/>
      <c r="DI702" s="38"/>
      <c r="DJ702" s="38"/>
      <c r="DK702" s="38"/>
      <c r="DL702" s="38"/>
      <c r="DM702" s="38"/>
      <c r="DN702" s="38"/>
      <c r="DO702" s="38"/>
      <c r="DP702" s="38"/>
      <c r="DQ702" s="38"/>
      <c r="DR702" s="38"/>
      <c r="DS702" s="38"/>
      <c r="DT702" s="38"/>
      <c r="DU702" s="38"/>
      <c r="DV702" s="38"/>
      <c r="DW702" s="38"/>
      <c r="DX702" s="38"/>
      <c r="DY702" s="38"/>
      <c r="DZ702" s="38"/>
      <c r="EA702" s="38"/>
      <c r="EB702" s="38"/>
      <c r="EC702" s="38"/>
      <c r="ED702" s="38"/>
      <c r="EE702" s="38"/>
      <c r="EF702" s="38"/>
      <c r="EG702" s="38"/>
      <c r="EH702" s="38"/>
      <c r="EI702" s="38"/>
      <c r="EJ702" s="38"/>
      <c r="EK702" s="38"/>
      <c r="EL702" s="38"/>
      <c r="EM702" s="38"/>
      <c r="EN702" s="38"/>
      <c r="EO702" s="38"/>
      <c r="EP702" s="38"/>
      <c r="EQ702" s="38"/>
      <c r="ER702" s="38"/>
      <c r="ES702" s="38"/>
      <c r="ET702" s="38"/>
      <c r="EU702" s="38"/>
      <c r="EV702" s="38"/>
      <c r="EW702" s="38"/>
      <c r="EX702" s="38"/>
      <c r="EY702" s="38"/>
      <c r="EZ702" s="38"/>
    </row>
    <row r="703" spans="1:156" ht="20.100000000000001" customHeight="1" x14ac:dyDescent="0.25">
      <c r="A703" s="43"/>
      <c r="B703" s="54"/>
      <c r="C703" s="55"/>
      <c r="D703" s="43"/>
      <c r="E703" s="43"/>
      <c r="F703" s="43"/>
      <c r="G703" s="43"/>
      <c r="H703" s="43"/>
      <c r="I703" s="56"/>
      <c r="J703" s="38"/>
      <c r="L703" s="41"/>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c r="CY703" s="38"/>
      <c r="CZ703" s="38"/>
      <c r="DA703" s="38"/>
      <c r="DB703" s="38"/>
      <c r="DC703" s="38"/>
      <c r="DD703" s="38"/>
      <c r="DE703" s="38"/>
      <c r="DF703" s="38"/>
      <c r="DG703" s="38"/>
      <c r="DH703" s="38"/>
      <c r="DI703" s="38"/>
      <c r="DJ703" s="38"/>
      <c r="DK703" s="38"/>
      <c r="DL703" s="38"/>
      <c r="DM703" s="38"/>
      <c r="DN703" s="38"/>
      <c r="DO703" s="38"/>
      <c r="DP703" s="38"/>
      <c r="DQ703" s="38"/>
      <c r="DR703" s="38"/>
      <c r="DS703" s="38"/>
      <c r="DT703" s="38"/>
      <c r="DU703" s="38"/>
      <c r="DV703" s="38"/>
      <c r="DW703" s="38"/>
      <c r="DX703" s="38"/>
      <c r="DY703" s="38"/>
      <c r="DZ703" s="38"/>
      <c r="EA703" s="38"/>
      <c r="EB703" s="38"/>
      <c r="EC703" s="38"/>
      <c r="ED703" s="38"/>
      <c r="EE703" s="38"/>
      <c r="EF703" s="38"/>
      <c r="EG703" s="38"/>
      <c r="EH703" s="38"/>
      <c r="EI703" s="38"/>
      <c r="EJ703" s="38"/>
      <c r="EK703" s="38"/>
      <c r="EL703" s="38"/>
      <c r="EM703" s="38"/>
      <c r="EN703" s="38"/>
      <c r="EO703" s="38"/>
      <c r="EP703" s="38"/>
      <c r="EQ703" s="38"/>
      <c r="ER703" s="38"/>
      <c r="ES703" s="38"/>
      <c r="ET703" s="38"/>
      <c r="EU703" s="38"/>
      <c r="EV703" s="38"/>
      <c r="EW703" s="38"/>
      <c r="EX703" s="38"/>
      <c r="EY703" s="38"/>
      <c r="EZ703" s="38"/>
    </row>
    <row r="704" spans="1:156" ht="20.100000000000001" customHeight="1" x14ac:dyDescent="0.25">
      <c r="A704" s="43"/>
      <c r="B704" s="54"/>
      <c r="C704" s="55"/>
      <c r="D704" s="43"/>
      <c r="E704" s="43"/>
      <c r="F704" s="43"/>
      <c r="G704" s="43"/>
      <c r="H704" s="43"/>
      <c r="I704" s="56"/>
      <c r="J704" s="38"/>
      <c r="L704" s="41"/>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c r="CY704" s="38"/>
      <c r="CZ704" s="38"/>
      <c r="DA704" s="38"/>
      <c r="DB704" s="38"/>
      <c r="DC704" s="38"/>
      <c r="DD704" s="38"/>
      <c r="DE704" s="38"/>
      <c r="DF704" s="38"/>
      <c r="DG704" s="38"/>
      <c r="DH704" s="38"/>
      <c r="DI704" s="38"/>
      <c r="DJ704" s="38"/>
      <c r="DK704" s="38"/>
      <c r="DL704" s="38"/>
      <c r="DM704" s="38"/>
      <c r="DN704" s="38"/>
      <c r="DO704" s="38"/>
      <c r="DP704" s="38"/>
      <c r="DQ704" s="38"/>
      <c r="DR704" s="38"/>
      <c r="DS704" s="38"/>
      <c r="DT704" s="38"/>
      <c r="DU704" s="38"/>
      <c r="DV704" s="38"/>
      <c r="DW704" s="38"/>
      <c r="DX704" s="38"/>
      <c r="DY704" s="38"/>
      <c r="DZ704" s="38"/>
      <c r="EA704" s="38"/>
      <c r="EB704" s="38"/>
      <c r="EC704" s="38"/>
      <c r="ED704" s="38"/>
      <c r="EE704" s="38"/>
      <c r="EF704" s="38"/>
      <c r="EG704" s="38"/>
      <c r="EH704" s="38"/>
      <c r="EI704" s="38"/>
      <c r="EJ704" s="38"/>
      <c r="EK704" s="38"/>
      <c r="EL704" s="38"/>
      <c r="EM704" s="38"/>
      <c r="EN704" s="38"/>
      <c r="EO704" s="38"/>
      <c r="EP704" s="38"/>
      <c r="EQ704" s="38"/>
      <c r="ER704" s="38"/>
      <c r="ES704" s="38"/>
      <c r="ET704" s="38"/>
      <c r="EU704" s="38"/>
      <c r="EV704" s="38"/>
      <c r="EW704" s="38"/>
      <c r="EX704" s="38"/>
      <c r="EY704" s="38"/>
      <c r="EZ704" s="38"/>
    </row>
    <row r="705" spans="1:156" ht="20.100000000000001" customHeight="1" x14ac:dyDescent="0.25">
      <c r="A705" s="43"/>
      <c r="B705" s="54"/>
      <c r="C705" s="55"/>
      <c r="D705" s="43"/>
      <c r="E705" s="43"/>
      <c r="F705" s="43"/>
      <c r="G705" s="43"/>
      <c r="H705" s="43"/>
      <c r="I705" s="56"/>
      <c r="J705" s="38"/>
      <c r="L705" s="41"/>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c r="CY705" s="38"/>
      <c r="CZ705" s="38"/>
      <c r="DA705" s="38"/>
      <c r="DB705" s="38"/>
      <c r="DC705" s="38"/>
      <c r="DD705" s="38"/>
      <c r="DE705" s="38"/>
      <c r="DF705" s="38"/>
      <c r="DG705" s="38"/>
      <c r="DH705" s="38"/>
      <c r="DI705" s="38"/>
      <c r="DJ705" s="38"/>
      <c r="DK705" s="38"/>
      <c r="DL705" s="38"/>
      <c r="DM705" s="38"/>
      <c r="DN705" s="38"/>
      <c r="DO705" s="38"/>
      <c r="DP705" s="38"/>
      <c r="DQ705" s="38"/>
      <c r="DR705" s="38"/>
      <c r="DS705" s="38"/>
      <c r="DT705" s="38"/>
      <c r="DU705" s="38"/>
      <c r="DV705" s="38"/>
      <c r="DW705" s="38"/>
      <c r="DX705" s="38"/>
      <c r="DY705" s="38"/>
      <c r="DZ705" s="38"/>
      <c r="EA705" s="38"/>
      <c r="EB705" s="38"/>
      <c r="EC705" s="38"/>
      <c r="ED705" s="38"/>
      <c r="EE705" s="38"/>
      <c r="EF705" s="38"/>
      <c r="EG705" s="38"/>
      <c r="EH705" s="38"/>
      <c r="EI705" s="38"/>
      <c r="EJ705" s="38"/>
      <c r="EK705" s="38"/>
      <c r="EL705" s="38"/>
      <c r="EM705" s="38"/>
      <c r="EN705" s="38"/>
      <c r="EO705" s="38"/>
      <c r="EP705" s="38"/>
      <c r="EQ705" s="38"/>
      <c r="ER705" s="38"/>
      <c r="ES705" s="38"/>
      <c r="ET705" s="38"/>
      <c r="EU705" s="38"/>
      <c r="EV705" s="38"/>
      <c r="EW705" s="38"/>
      <c r="EX705" s="38"/>
      <c r="EY705" s="38"/>
      <c r="EZ705" s="38"/>
    </row>
    <row r="706" spans="1:156" ht="20.100000000000001" customHeight="1" x14ac:dyDescent="0.25">
      <c r="A706" s="43"/>
      <c r="B706" s="54"/>
      <c r="C706" s="55"/>
      <c r="D706" s="43"/>
      <c r="E706" s="43"/>
      <c r="F706" s="43"/>
      <c r="G706" s="43"/>
      <c r="H706" s="43"/>
      <c r="I706" s="56"/>
      <c r="J706" s="38"/>
      <c r="L706" s="41"/>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c r="CY706" s="38"/>
      <c r="CZ706" s="38"/>
      <c r="DA706" s="38"/>
      <c r="DB706" s="38"/>
      <c r="DC706" s="38"/>
      <c r="DD706" s="38"/>
      <c r="DE706" s="38"/>
      <c r="DF706" s="38"/>
      <c r="DG706" s="38"/>
      <c r="DH706" s="38"/>
      <c r="DI706" s="38"/>
      <c r="DJ706" s="38"/>
      <c r="DK706" s="38"/>
      <c r="DL706" s="38"/>
      <c r="DM706" s="38"/>
      <c r="DN706" s="38"/>
      <c r="DO706" s="38"/>
      <c r="DP706" s="38"/>
      <c r="DQ706" s="38"/>
      <c r="DR706" s="38"/>
      <c r="DS706" s="38"/>
      <c r="DT706" s="38"/>
      <c r="DU706" s="38"/>
      <c r="DV706" s="38"/>
      <c r="DW706" s="38"/>
      <c r="DX706" s="38"/>
      <c r="DY706" s="38"/>
      <c r="DZ706" s="38"/>
      <c r="EA706" s="38"/>
      <c r="EB706" s="38"/>
      <c r="EC706" s="38"/>
      <c r="ED706" s="38"/>
      <c r="EE706" s="38"/>
      <c r="EF706" s="38"/>
      <c r="EG706" s="38"/>
      <c r="EH706" s="38"/>
      <c r="EI706" s="38"/>
      <c r="EJ706" s="38"/>
      <c r="EK706" s="38"/>
      <c r="EL706" s="38"/>
      <c r="EM706" s="38"/>
      <c r="EN706" s="38"/>
      <c r="EO706" s="38"/>
      <c r="EP706" s="38"/>
      <c r="EQ706" s="38"/>
      <c r="ER706" s="38"/>
      <c r="ES706" s="38"/>
      <c r="ET706" s="38"/>
      <c r="EU706" s="38"/>
      <c r="EV706" s="38"/>
      <c r="EW706" s="38"/>
      <c r="EX706" s="38"/>
      <c r="EY706" s="38"/>
      <c r="EZ706" s="38"/>
    </row>
    <row r="707" spans="1:156" ht="20.100000000000001" customHeight="1" x14ac:dyDescent="0.25">
      <c r="A707" s="43"/>
      <c r="B707" s="54"/>
      <c r="C707" s="55"/>
      <c r="D707" s="43"/>
      <c r="E707" s="43"/>
      <c r="F707" s="43"/>
      <c r="G707" s="43"/>
      <c r="H707" s="43"/>
      <c r="I707" s="56"/>
      <c r="J707" s="38"/>
      <c r="L707" s="41"/>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c r="CY707" s="38"/>
      <c r="CZ707" s="38"/>
      <c r="DA707" s="38"/>
      <c r="DB707" s="38"/>
      <c r="DC707" s="38"/>
      <c r="DD707" s="38"/>
      <c r="DE707" s="38"/>
      <c r="DF707" s="38"/>
      <c r="DG707" s="38"/>
      <c r="DH707" s="38"/>
      <c r="DI707" s="38"/>
      <c r="DJ707" s="38"/>
      <c r="DK707" s="38"/>
      <c r="DL707" s="38"/>
      <c r="DM707" s="38"/>
      <c r="DN707" s="38"/>
      <c r="DO707" s="38"/>
      <c r="DP707" s="38"/>
      <c r="DQ707" s="38"/>
      <c r="DR707" s="38"/>
      <c r="DS707" s="38"/>
      <c r="DT707" s="38"/>
      <c r="DU707" s="38"/>
      <c r="DV707" s="38"/>
      <c r="DW707" s="38"/>
      <c r="DX707" s="38"/>
      <c r="DY707" s="38"/>
      <c r="DZ707" s="38"/>
      <c r="EA707" s="38"/>
      <c r="EB707" s="38"/>
      <c r="EC707" s="38"/>
      <c r="ED707" s="38"/>
      <c r="EE707" s="38"/>
      <c r="EF707" s="38"/>
      <c r="EG707" s="38"/>
      <c r="EH707" s="38"/>
      <c r="EI707" s="38"/>
      <c r="EJ707" s="38"/>
      <c r="EK707" s="38"/>
      <c r="EL707" s="38"/>
      <c r="EM707" s="38"/>
      <c r="EN707" s="38"/>
      <c r="EO707" s="38"/>
      <c r="EP707" s="38"/>
      <c r="EQ707" s="38"/>
      <c r="ER707" s="38"/>
      <c r="ES707" s="38"/>
      <c r="ET707" s="38"/>
      <c r="EU707" s="38"/>
      <c r="EV707" s="38"/>
      <c r="EW707" s="38"/>
      <c r="EX707" s="38"/>
      <c r="EY707" s="38"/>
      <c r="EZ707" s="38"/>
    </row>
    <row r="708" spans="1:156" ht="20.100000000000001" customHeight="1" x14ac:dyDescent="0.25">
      <c r="A708" s="43"/>
      <c r="B708" s="54"/>
      <c r="C708" s="55"/>
      <c r="D708" s="43"/>
      <c r="E708" s="43"/>
      <c r="F708" s="43"/>
      <c r="G708" s="43"/>
      <c r="H708" s="43"/>
      <c r="I708" s="56"/>
      <c r="J708" s="38"/>
      <c r="L708" s="41"/>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c r="CY708" s="38"/>
      <c r="CZ708" s="38"/>
      <c r="DA708" s="38"/>
      <c r="DB708" s="38"/>
      <c r="DC708" s="38"/>
      <c r="DD708" s="38"/>
      <c r="DE708" s="38"/>
      <c r="DF708" s="38"/>
      <c r="DG708" s="38"/>
      <c r="DH708" s="38"/>
      <c r="DI708" s="38"/>
      <c r="DJ708" s="38"/>
      <c r="DK708" s="38"/>
      <c r="DL708" s="38"/>
      <c r="DM708" s="38"/>
      <c r="DN708" s="38"/>
      <c r="DO708" s="38"/>
      <c r="DP708" s="38"/>
      <c r="DQ708" s="38"/>
      <c r="DR708" s="38"/>
      <c r="DS708" s="38"/>
      <c r="DT708" s="38"/>
      <c r="DU708" s="38"/>
      <c r="DV708" s="38"/>
      <c r="DW708" s="38"/>
      <c r="DX708" s="38"/>
      <c r="DY708" s="38"/>
      <c r="DZ708" s="38"/>
      <c r="EA708" s="38"/>
      <c r="EB708" s="38"/>
      <c r="EC708" s="38"/>
      <c r="ED708" s="38"/>
      <c r="EE708" s="38"/>
      <c r="EF708" s="38"/>
      <c r="EG708" s="38"/>
      <c r="EH708" s="38"/>
      <c r="EI708" s="38"/>
      <c r="EJ708" s="38"/>
      <c r="EK708" s="38"/>
      <c r="EL708" s="38"/>
      <c r="EM708" s="38"/>
      <c r="EN708" s="38"/>
      <c r="EO708" s="38"/>
      <c r="EP708" s="38"/>
      <c r="EQ708" s="38"/>
      <c r="ER708" s="38"/>
      <c r="ES708" s="38"/>
      <c r="ET708" s="38"/>
      <c r="EU708" s="38"/>
      <c r="EV708" s="38"/>
      <c r="EW708" s="38"/>
      <c r="EX708" s="38"/>
      <c r="EY708" s="38"/>
      <c r="EZ708" s="38"/>
    </row>
    <row r="709" spans="1:156" ht="20.100000000000001" customHeight="1" x14ac:dyDescent="0.25">
      <c r="A709" s="43"/>
      <c r="B709" s="54"/>
      <c r="C709" s="55"/>
      <c r="D709" s="43"/>
      <c r="E709" s="43"/>
      <c r="F709" s="43"/>
      <c r="G709" s="43"/>
      <c r="H709" s="43"/>
      <c r="I709" s="56"/>
      <c r="J709" s="38"/>
      <c r="L709" s="41"/>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c r="CY709" s="38"/>
      <c r="CZ709" s="38"/>
      <c r="DA709" s="38"/>
      <c r="DB709" s="38"/>
      <c r="DC709" s="38"/>
      <c r="DD709" s="38"/>
      <c r="DE709" s="38"/>
      <c r="DF709" s="38"/>
      <c r="DG709" s="38"/>
      <c r="DH709" s="38"/>
      <c r="DI709" s="38"/>
      <c r="DJ709" s="38"/>
      <c r="DK709" s="38"/>
      <c r="DL709" s="38"/>
      <c r="DM709" s="38"/>
      <c r="DN709" s="38"/>
      <c r="DO709" s="38"/>
      <c r="DP709" s="38"/>
      <c r="DQ709" s="38"/>
      <c r="DR709" s="38"/>
      <c r="DS709" s="38"/>
      <c r="DT709" s="38"/>
      <c r="DU709" s="38"/>
      <c r="DV709" s="38"/>
      <c r="DW709" s="38"/>
      <c r="DX709" s="38"/>
      <c r="DY709" s="38"/>
      <c r="DZ709" s="38"/>
      <c r="EA709" s="38"/>
      <c r="EB709" s="38"/>
      <c r="EC709" s="38"/>
      <c r="ED709" s="38"/>
      <c r="EE709" s="38"/>
      <c r="EF709" s="38"/>
      <c r="EG709" s="38"/>
      <c r="EH709" s="38"/>
      <c r="EI709" s="38"/>
      <c r="EJ709" s="38"/>
      <c r="EK709" s="38"/>
      <c r="EL709" s="38"/>
      <c r="EM709" s="38"/>
      <c r="EN709" s="38"/>
      <c r="EO709" s="38"/>
      <c r="EP709" s="38"/>
      <c r="EQ709" s="38"/>
      <c r="ER709" s="38"/>
      <c r="ES709" s="38"/>
      <c r="ET709" s="38"/>
      <c r="EU709" s="38"/>
      <c r="EV709" s="38"/>
      <c r="EW709" s="38"/>
      <c r="EX709" s="38"/>
      <c r="EY709" s="38"/>
      <c r="EZ709" s="38"/>
    </row>
    <row r="710" spans="1:156" ht="20.100000000000001" customHeight="1" x14ac:dyDescent="0.25">
      <c r="A710" s="43"/>
      <c r="B710" s="54"/>
      <c r="C710" s="55"/>
      <c r="D710" s="43"/>
      <c r="E710" s="43"/>
      <c r="F710" s="43"/>
      <c r="G710" s="43"/>
      <c r="H710" s="43"/>
      <c r="I710" s="56"/>
      <c r="J710" s="38"/>
      <c r="L710" s="41"/>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c r="CY710" s="38"/>
      <c r="CZ710" s="38"/>
      <c r="DA710" s="38"/>
      <c r="DB710" s="38"/>
      <c r="DC710" s="38"/>
      <c r="DD710" s="38"/>
      <c r="DE710" s="38"/>
      <c r="DF710" s="38"/>
      <c r="DG710" s="38"/>
      <c r="DH710" s="38"/>
      <c r="DI710" s="38"/>
      <c r="DJ710" s="38"/>
      <c r="DK710" s="38"/>
      <c r="DL710" s="38"/>
      <c r="DM710" s="38"/>
      <c r="DN710" s="38"/>
      <c r="DO710" s="38"/>
      <c r="DP710" s="38"/>
      <c r="DQ710" s="38"/>
      <c r="DR710" s="38"/>
      <c r="DS710" s="38"/>
      <c r="DT710" s="38"/>
      <c r="DU710" s="38"/>
      <c r="DV710" s="38"/>
      <c r="DW710" s="38"/>
      <c r="DX710" s="38"/>
      <c r="DY710" s="38"/>
      <c r="DZ710" s="38"/>
      <c r="EA710" s="38"/>
      <c r="EB710" s="38"/>
      <c r="EC710" s="38"/>
      <c r="ED710" s="38"/>
      <c r="EE710" s="38"/>
      <c r="EF710" s="38"/>
      <c r="EG710" s="38"/>
      <c r="EH710" s="38"/>
      <c r="EI710" s="38"/>
      <c r="EJ710" s="38"/>
      <c r="EK710" s="38"/>
      <c r="EL710" s="38"/>
      <c r="EM710" s="38"/>
      <c r="EN710" s="38"/>
      <c r="EO710" s="38"/>
      <c r="EP710" s="38"/>
      <c r="EQ710" s="38"/>
      <c r="ER710" s="38"/>
      <c r="ES710" s="38"/>
      <c r="ET710" s="38"/>
      <c r="EU710" s="38"/>
      <c r="EV710" s="38"/>
      <c r="EW710" s="38"/>
      <c r="EX710" s="38"/>
      <c r="EY710" s="38"/>
      <c r="EZ710" s="38"/>
    </row>
    <row r="711" spans="1:156" ht="20.100000000000001" customHeight="1" x14ac:dyDescent="0.25">
      <c r="A711" s="43"/>
      <c r="B711" s="54"/>
      <c r="C711" s="55"/>
      <c r="D711" s="43"/>
      <c r="E711" s="43"/>
      <c r="F711" s="43"/>
      <c r="G711" s="43"/>
      <c r="H711" s="43"/>
      <c r="I711" s="56"/>
      <c r="J711" s="38"/>
      <c r="L711" s="41"/>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c r="CY711" s="38"/>
      <c r="CZ711" s="38"/>
      <c r="DA711" s="38"/>
      <c r="DB711" s="38"/>
      <c r="DC711" s="38"/>
      <c r="DD711" s="38"/>
      <c r="DE711" s="38"/>
      <c r="DF711" s="38"/>
      <c r="DG711" s="38"/>
      <c r="DH711" s="38"/>
      <c r="DI711" s="38"/>
      <c r="DJ711" s="38"/>
      <c r="DK711" s="38"/>
      <c r="DL711" s="38"/>
      <c r="DM711" s="38"/>
      <c r="DN711" s="38"/>
      <c r="DO711" s="38"/>
      <c r="DP711" s="38"/>
      <c r="DQ711" s="38"/>
      <c r="DR711" s="38"/>
      <c r="DS711" s="38"/>
      <c r="DT711" s="38"/>
      <c r="DU711" s="38"/>
      <c r="DV711" s="38"/>
      <c r="DW711" s="38"/>
      <c r="DX711" s="38"/>
      <c r="DY711" s="38"/>
      <c r="DZ711" s="38"/>
      <c r="EA711" s="38"/>
      <c r="EB711" s="38"/>
      <c r="EC711" s="38"/>
      <c r="ED711" s="38"/>
      <c r="EE711" s="38"/>
      <c r="EF711" s="38"/>
      <c r="EG711" s="38"/>
      <c r="EH711" s="38"/>
      <c r="EI711" s="38"/>
      <c r="EJ711" s="38"/>
      <c r="EK711" s="38"/>
      <c r="EL711" s="38"/>
      <c r="EM711" s="38"/>
      <c r="EN711" s="38"/>
      <c r="EO711" s="38"/>
      <c r="EP711" s="38"/>
      <c r="EQ711" s="38"/>
      <c r="ER711" s="38"/>
      <c r="ES711" s="38"/>
      <c r="ET711" s="38"/>
      <c r="EU711" s="38"/>
      <c r="EV711" s="38"/>
      <c r="EW711" s="38"/>
      <c r="EX711" s="38"/>
      <c r="EY711" s="38"/>
      <c r="EZ711" s="38"/>
    </row>
    <row r="712" spans="1:156" ht="20.100000000000001" customHeight="1" x14ac:dyDescent="0.25">
      <c r="A712" s="43"/>
      <c r="B712" s="54"/>
      <c r="C712" s="55"/>
      <c r="D712" s="43"/>
      <c r="E712" s="43"/>
      <c r="F712" s="43"/>
      <c r="G712" s="43"/>
      <c r="H712" s="43"/>
      <c r="I712" s="56"/>
      <c r="J712" s="38"/>
      <c r="L712" s="41"/>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c r="CY712" s="38"/>
      <c r="CZ712" s="38"/>
      <c r="DA712" s="38"/>
      <c r="DB712" s="38"/>
      <c r="DC712" s="38"/>
      <c r="DD712" s="38"/>
      <c r="DE712" s="38"/>
      <c r="DF712" s="38"/>
      <c r="DG712" s="38"/>
      <c r="DH712" s="38"/>
      <c r="DI712" s="38"/>
      <c r="DJ712" s="38"/>
      <c r="DK712" s="38"/>
      <c r="DL712" s="38"/>
      <c r="DM712" s="38"/>
      <c r="DN712" s="38"/>
      <c r="DO712" s="38"/>
      <c r="DP712" s="38"/>
      <c r="DQ712" s="38"/>
      <c r="DR712" s="38"/>
      <c r="DS712" s="38"/>
      <c r="DT712" s="38"/>
      <c r="DU712" s="38"/>
      <c r="DV712" s="38"/>
      <c r="DW712" s="38"/>
      <c r="DX712" s="38"/>
      <c r="DY712" s="38"/>
      <c r="DZ712" s="38"/>
      <c r="EA712" s="38"/>
      <c r="EB712" s="38"/>
      <c r="EC712" s="38"/>
      <c r="ED712" s="38"/>
      <c r="EE712" s="38"/>
      <c r="EF712" s="38"/>
      <c r="EG712" s="38"/>
      <c r="EH712" s="38"/>
      <c r="EI712" s="38"/>
      <c r="EJ712" s="38"/>
      <c r="EK712" s="38"/>
      <c r="EL712" s="38"/>
      <c r="EM712" s="38"/>
      <c r="EN712" s="38"/>
      <c r="EO712" s="38"/>
      <c r="EP712" s="38"/>
      <c r="EQ712" s="38"/>
      <c r="ER712" s="38"/>
      <c r="ES712" s="38"/>
      <c r="ET712" s="38"/>
      <c r="EU712" s="38"/>
      <c r="EV712" s="38"/>
      <c r="EW712" s="38"/>
      <c r="EX712" s="38"/>
      <c r="EY712" s="38"/>
      <c r="EZ712" s="38"/>
    </row>
    <row r="713" spans="1:156" ht="20.100000000000001" customHeight="1" x14ac:dyDescent="0.25">
      <c r="A713" s="43"/>
      <c r="B713" s="54"/>
      <c r="C713" s="55"/>
      <c r="D713" s="43"/>
      <c r="E713" s="43"/>
      <c r="F713" s="43"/>
      <c r="G713" s="43"/>
      <c r="H713" s="43"/>
      <c r="I713" s="56"/>
      <c r="J713" s="38"/>
      <c r="L713" s="41"/>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c r="CY713" s="38"/>
      <c r="CZ713" s="38"/>
      <c r="DA713" s="38"/>
      <c r="DB713" s="38"/>
      <c r="DC713" s="38"/>
      <c r="DD713" s="38"/>
      <c r="DE713" s="38"/>
      <c r="DF713" s="38"/>
      <c r="DG713" s="38"/>
      <c r="DH713" s="38"/>
      <c r="DI713" s="38"/>
      <c r="DJ713" s="38"/>
      <c r="DK713" s="38"/>
      <c r="DL713" s="38"/>
      <c r="DM713" s="38"/>
      <c r="DN713" s="38"/>
      <c r="DO713" s="38"/>
      <c r="DP713" s="38"/>
      <c r="DQ713" s="38"/>
      <c r="DR713" s="38"/>
      <c r="DS713" s="38"/>
      <c r="DT713" s="38"/>
      <c r="DU713" s="38"/>
      <c r="DV713" s="38"/>
      <c r="DW713" s="38"/>
      <c r="DX713" s="38"/>
      <c r="DY713" s="38"/>
      <c r="DZ713" s="38"/>
      <c r="EA713" s="38"/>
      <c r="EB713" s="38"/>
      <c r="EC713" s="38"/>
      <c r="ED713" s="38"/>
      <c r="EE713" s="38"/>
      <c r="EF713" s="38"/>
      <c r="EG713" s="38"/>
      <c r="EH713" s="38"/>
      <c r="EI713" s="38"/>
      <c r="EJ713" s="38"/>
      <c r="EK713" s="38"/>
      <c r="EL713" s="38"/>
      <c r="EM713" s="38"/>
      <c r="EN713" s="38"/>
      <c r="EO713" s="38"/>
      <c r="EP713" s="38"/>
      <c r="EQ713" s="38"/>
      <c r="ER713" s="38"/>
      <c r="ES713" s="38"/>
      <c r="ET713" s="38"/>
      <c r="EU713" s="38"/>
      <c r="EV713" s="38"/>
      <c r="EW713" s="38"/>
      <c r="EX713" s="38"/>
      <c r="EY713" s="38"/>
      <c r="EZ713" s="38"/>
    </row>
    <row r="714" spans="1:156" ht="20.100000000000001" customHeight="1" x14ac:dyDescent="0.25">
      <c r="A714" s="43"/>
      <c r="B714" s="54"/>
      <c r="C714" s="55"/>
      <c r="D714" s="43"/>
      <c r="E714" s="43"/>
      <c r="F714" s="43"/>
      <c r="G714" s="43"/>
      <c r="H714" s="43"/>
      <c r="I714" s="56"/>
      <c r="J714" s="38"/>
      <c r="L714" s="41"/>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c r="CY714" s="38"/>
      <c r="CZ714" s="38"/>
      <c r="DA714" s="38"/>
      <c r="DB714" s="38"/>
      <c r="DC714" s="38"/>
      <c r="DD714" s="38"/>
      <c r="DE714" s="38"/>
      <c r="DF714" s="38"/>
      <c r="DG714" s="38"/>
      <c r="DH714" s="38"/>
      <c r="DI714" s="38"/>
      <c r="DJ714" s="38"/>
      <c r="DK714" s="38"/>
      <c r="DL714" s="38"/>
      <c r="DM714" s="38"/>
      <c r="DN714" s="38"/>
      <c r="DO714" s="38"/>
      <c r="DP714" s="38"/>
      <c r="DQ714" s="38"/>
      <c r="DR714" s="38"/>
      <c r="DS714" s="38"/>
      <c r="DT714" s="38"/>
      <c r="DU714" s="38"/>
      <c r="DV714" s="38"/>
      <c r="DW714" s="38"/>
      <c r="DX714" s="38"/>
      <c r="DY714" s="38"/>
      <c r="DZ714" s="38"/>
      <c r="EA714" s="38"/>
      <c r="EB714" s="38"/>
      <c r="EC714" s="38"/>
      <c r="ED714" s="38"/>
      <c r="EE714" s="38"/>
      <c r="EF714" s="38"/>
      <c r="EG714" s="38"/>
      <c r="EH714" s="38"/>
      <c r="EI714" s="38"/>
      <c r="EJ714" s="38"/>
      <c r="EK714" s="38"/>
      <c r="EL714" s="38"/>
      <c r="EM714" s="38"/>
      <c r="EN714" s="38"/>
      <c r="EO714" s="38"/>
      <c r="EP714" s="38"/>
      <c r="EQ714" s="38"/>
      <c r="ER714" s="38"/>
      <c r="ES714" s="38"/>
      <c r="ET714" s="38"/>
      <c r="EU714" s="38"/>
      <c r="EV714" s="38"/>
      <c r="EW714" s="38"/>
      <c r="EX714" s="38"/>
      <c r="EY714" s="38"/>
      <c r="EZ714" s="38"/>
    </row>
    <row r="715" spans="1:156" ht="20.100000000000001" customHeight="1" x14ac:dyDescent="0.25">
      <c r="A715" s="43"/>
      <c r="B715" s="54"/>
      <c r="C715" s="55"/>
      <c r="D715" s="43"/>
      <c r="E715" s="43"/>
      <c r="F715" s="43"/>
      <c r="G715" s="43"/>
      <c r="H715" s="43"/>
      <c r="I715" s="56"/>
      <c r="J715" s="38"/>
      <c r="L715" s="41"/>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c r="CY715" s="38"/>
      <c r="CZ715" s="38"/>
      <c r="DA715" s="38"/>
      <c r="DB715" s="38"/>
      <c r="DC715" s="38"/>
      <c r="DD715" s="38"/>
      <c r="DE715" s="38"/>
      <c r="DF715" s="38"/>
      <c r="DG715" s="38"/>
      <c r="DH715" s="38"/>
      <c r="DI715" s="38"/>
      <c r="DJ715" s="38"/>
      <c r="DK715" s="38"/>
      <c r="DL715" s="38"/>
      <c r="DM715" s="38"/>
      <c r="DN715" s="38"/>
      <c r="DO715" s="38"/>
      <c r="DP715" s="38"/>
      <c r="DQ715" s="38"/>
      <c r="DR715" s="38"/>
      <c r="DS715" s="38"/>
      <c r="DT715" s="38"/>
      <c r="DU715" s="38"/>
      <c r="DV715" s="38"/>
      <c r="DW715" s="38"/>
      <c r="DX715" s="38"/>
      <c r="DY715" s="38"/>
      <c r="DZ715" s="38"/>
      <c r="EA715" s="38"/>
      <c r="EB715" s="38"/>
      <c r="EC715" s="38"/>
      <c r="ED715" s="38"/>
      <c r="EE715" s="38"/>
      <c r="EF715" s="38"/>
      <c r="EG715" s="38"/>
      <c r="EH715" s="38"/>
      <c r="EI715" s="38"/>
      <c r="EJ715" s="38"/>
      <c r="EK715" s="38"/>
      <c r="EL715" s="38"/>
      <c r="EM715" s="38"/>
      <c r="EN715" s="38"/>
      <c r="EO715" s="38"/>
      <c r="EP715" s="38"/>
      <c r="EQ715" s="38"/>
      <c r="ER715" s="38"/>
      <c r="ES715" s="38"/>
      <c r="ET715" s="38"/>
      <c r="EU715" s="38"/>
      <c r="EV715" s="38"/>
      <c r="EW715" s="38"/>
      <c r="EX715" s="38"/>
      <c r="EY715" s="38"/>
      <c r="EZ715" s="38"/>
    </row>
    <row r="716" spans="1:156" ht="20.100000000000001" customHeight="1" x14ac:dyDescent="0.25">
      <c r="A716" s="43"/>
      <c r="B716" s="54"/>
      <c r="C716" s="55"/>
      <c r="D716" s="43"/>
      <c r="E716" s="43"/>
      <c r="F716" s="43"/>
      <c r="G716" s="43"/>
      <c r="H716" s="43"/>
      <c r="I716" s="56"/>
      <c r="J716" s="38"/>
      <c r="L716" s="41"/>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c r="CY716" s="38"/>
      <c r="CZ716" s="38"/>
      <c r="DA716" s="38"/>
      <c r="DB716" s="38"/>
      <c r="DC716" s="38"/>
      <c r="DD716" s="38"/>
      <c r="DE716" s="38"/>
      <c r="DF716" s="38"/>
      <c r="DG716" s="38"/>
      <c r="DH716" s="38"/>
      <c r="DI716" s="38"/>
      <c r="DJ716" s="38"/>
      <c r="DK716" s="38"/>
      <c r="DL716" s="38"/>
      <c r="DM716" s="38"/>
      <c r="DN716" s="38"/>
      <c r="DO716" s="38"/>
      <c r="DP716" s="38"/>
      <c r="DQ716" s="38"/>
      <c r="DR716" s="38"/>
      <c r="DS716" s="38"/>
      <c r="DT716" s="38"/>
      <c r="DU716" s="38"/>
      <c r="DV716" s="38"/>
      <c r="DW716" s="38"/>
      <c r="DX716" s="38"/>
      <c r="DY716" s="38"/>
      <c r="DZ716" s="38"/>
      <c r="EA716" s="38"/>
      <c r="EB716" s="38"/>
      <c r="EC716" s="38"/>
      <c r="ED716" s="38"/>
      <c r="EE716" s="38"/>
      <c r="EF716" s="38"/>
      <c r="EG716" s="38"/>
      <c r="EH716" s="38"/>
      <c r="EI716" s="38"/>
      <c r="EJ716" s="38"/>
      <c r="EK716" s="38"/>
      <c r="EL716" s="38"/>
      <c r="EM716" s="38"/>
      <c r="EN716" s="38"/>
      <c r="EO716" s="38"/>
      <c r="EP716" s="38"/>
      <c r="EQ716" s="38"/>
      <c r="ER716" s="38"/>
      <c r="ES716" s="38"/>
      <c r="ET716" s="38"/>
      <c r="EU716" s="38"/>
      <c r="EV716" s="38"/>
      <c r="EW716" s="38"/>
      <c r="EX716" s="38"/>
      <c r="EY716" s="38"/>
      <c r="EZ716" s="38"/>
    </row>
    <row r="717" spans="1:156" ht="20.100000000000001" customHeight="1" x14ac:dyDescent="0.25">
      <c r="A717" s="43"/>
      <c r="B717" s="54"/>
      <c r="C717" s="55"/>
      <c r="D717" s="43"/>
      <c r="E717" s="43"/>
      <c r="F717" s="43"/>
      <c r="G717" s="43"/>
      <c r="H717" s="43"/>
      <c r="I717" s="56"/>
      <c r="J717" s="38"/>
      <c r="L717" s="41"/>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c r="CY717" s="38"/>
      <c r="CZ717" s="38"/>
      <c r="DA717" s="38"/>
      <c r="DB717" s="38"/>
      <c r="DC717" s="38"/>
      <c r="DD717" s="38"/>
      <c r="DE717" s="38"/>
      <c r="DF717" s="38"/>
      <c r="DG717" s="38"/>
      <c r="DH717" s="38"/>
      <c r="DI717" s="38"/>
      <c r="DJ717" s="38"/>
      <c r="DK717" s="38"/>
      <c r="DL717" s="38"/>
      <c r="DM717" s="38"/>
      <c r="DN717" s="38"/>
      <c r="DO717" s="38"/>
      <c r="DP717" s="38"/>
      <c r="DQ717" s="38"/>
      <c r="DR717" s="38"/>
      <c r="DS717" s="38"/>
      <c r="DT717" s="38"/>
      <c r="DU717" s="38"/>
      <c r="DV717" s="38"/>
      <c r="DW717" s="38"/>
      <c r="DX717" s="38"/>
      <c r="DY717" s="38"/>
      <c r="DZ717" s="38"/>
      <c r="EA717" s="38"/>
      <c r="EB717" s="38"/>
      <c r="EC717" s="38"/>
      <c r="ED717" s="38"/>
      <c r="EE717" s="38"/>
      <c r="EF717" s="38"/>
      <c r="EG717" s="38"/>
      <c r="EH717" s="38"/>
      <c r="EI717" s="38"/>
      <c r="EJ717" s="38"/>
      <c r="EK717" s="38"/>
      <c r="EL717" s="38"/>
      <c r="EM717" s="38"/>
      <c r="EN717" s="38"/>
      <c r="EO717" s="38"/>
      <c r="EP717" s="38"/>
      <c r="EQ717" s="38"/>
      <c r="ER717" s="38"/>
      <c r="ES717" s="38"/>
      <c r="ET717" s="38"/>
      <c r="EU717" s="38"/>
      <c r="EV717" s="38"/>
      <c r="EW717" s="38"/>
      <c r="EX717" s="38"/>
      <c r="EY717" s="38"/>
      <c r="EZ717" s="38"/>
    </row>
    <row r="718" spans="1:156" ht="20.100000000000001" customHeight="1" x14ac:dyDescent="0.25">
      <c r="A718" s="43"/>
      <c r="B718" s="54"/>
      <c r="C718" s="55"/>
      <c r="D718" s="43"/>
      <c r="E718" s="43"/>
      <c r="F718" s="43"/>
      <c r="G718" s="43"/>
      <c r="H718" s="43"/>
      <c r="I718" s="56"/>
      <c r="J718" s="38"/>
      <c r="L718" s="41"/>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c r="CY718" s="38"/>
      <c r="CZ718" s="38"/>
      <c r="DA718" s="38"/>
      <c r="DB718" s="38"/>
      <c r="DC718" s="38"/>
      <c r="DD718" s="38"/>
      <c r="DE718" s="38"/>
      <c r="DF718" s="38"/>
      <c r="DG718" s="38"/>
      <c r="DH718" s="38"/>
      <c r="DI718" s="38"/>
      <c r="DJ718" s="38"/>
      <c r="DK718" s="38"/>
      <c r="DL718" s="38"/>
      <c r="DM718" s="38"/>
      <c r="DN718" s="38"/>
      <c r="DO718" s="38"/>
      <c r="DP718" s="38"/>
      <c r="DQ718" s="38"/>
      <c r="DR718" s="38"/>
      <c r="DS718" s="38"/>
      <c r="DT718" s="38"/>
      <c r="DU718" s="38"/>
      <c r="DV718" s="38"/>
      <c r="DW718" s="38"/>
      <c r="DX718" s="38"/>
      <c r="DY718" s="38"/>
      <c r="DZ718" s="38"/>
      <c r="EA718" s="38"/>
      <c r="EB718" s="38"/>
      <c r="EC718" s="38"/>
      <c r="ED718" s="38"/>
      <c r="EE718" s="38"/>
      <c r="EF718" s="38"/>
      <c r="EG718" s="38"/>
      <c r="EH718" s="38"/>
      <c r="EI718" s="38"/>
      <c r="EJ718" s="38"/>
      <c r="EK718" s="38"/>
      <c r="EL718" s="38"/>
      <c r="EM718" s="38"/>
      <c r="EN718" s="38"/>
      <c r="EO718" s="38"/>
      <c r="EP718" s="38"/>
      <c r="EQ718" s="38"/>
      <c r="ER718" s="38"/>
      <c r="ES718" s="38"/>
      <c r="ET718" s="38"/>
      <c r="EU718" s="38"/>
      <c r="EV718" s="38"/>
      <c r="EW718" s="38"/>
      <c r="EX718" s="38"/>
      <c r="EY718" s="38"/>
      <c r="EZ718" s="38"/>
    </row>
    <row r="719" spans="1:156" ht="20.100000000000001" customHeight="1" x14ac:dyDescent="0.25">
      <c r="A719" s="43"/>
      <c r="B719" s="54"/>
      <c r="C719" s="55"/>
      <c r="D719" s="43"/>
      <c r="E719" s="43"/>
      <c r="F719" s="43"/>
      <c r="G719" s="43"/>
      <c r="H719" s="43"/>
      <c r="I719" s="56"/>
      <c r="J719" s="38"/>
      <c r="L719" s="41"/>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c r="CY719" s="38"/>
      <c r="CZ719" s="38"/>
      <c r="DA719" s="38"/>
      <c r="DB719" s="38"/>
      <c r="DC719" s="38"/>
      <c r="DD719" s="38"/>
      <c r="DE719" s="38"/>
      <c r="DF719" s="38"/>
      <c r="DG719" s="38"/>
      <c r="DH719" s="38"/>
      <c r="DI719" s="38"/>
      <c r="DJ719" s="38"/>
      <c r="DK719" s="38"/>
      <c r="DL719" s="38"/>
      <c r="DM719" s="38"/>
      <c r="DN719" s="38"/>
      <c r="DO719" s="38"/>
      <c r="DP719" s="38"/>
      <c r="DQ719" s="38"/>
      <c r="DR719" s="38"/>
      <c r="DS719" s="38"/>
      <c r="DT719" s="38"/>
      <c r="DU719" s="38"/>
      <c r="DV719" s="38"/>
      <c r="DW719" s="38"/>
      <c r="DX719" s="38"/>
      <c r="DY719" s="38"/>
      <c r="DZ719" s="38"/>
      <c r="EA719" s="38"/>
      <c r="EB719" s="38"/>
      <c r="EC719" s="38"/>
      <c r="ED719" s="38"/>
      <c r="EE719" s="38"/>
      <c r="EF719" s="38"/>
      <c r="EG719" s="38"/>
      <c r="EH719" s="38"/>
      <c r="EI719" s="38"/>
      <c r="EJ719" s="38"/>
      <c r="EK719" s="38"/>
      <c r="EL719" s="38"/>
      <c r="EM719" s="38"/>
      <c r="EN719" s="38"/>
      <c r="EO719" s="38"/>
      <c r="EP719" s="38"/>
      <c r="EQ719" s="38"/>
      <c r="ER719" s="38"/>
      <c r="ES719" s="38"/>
      <c r="ET719" s="38"/>
      <c r="EU719" s="38"/>
      <c r="EV719" s="38"/>
      <c r="EW719" s="38"/>
      <c r="EX719" s="38"/>
      <c r="EY719" s="38"/>
      <c r="EZ719" s="38"/>
    </row>
    <row r="720" spans="1:156" ht="20.100000000000001" customHeight="1" x14ac:dyDescent="0.25">
      <c r="A720" s="43"/>
      <c r="B720" s="54"/>
      <c r="C720" s="55"/>
      <c r="D720" s="43"/>
      <c r="E720" s="43"/>
      <c r="F720" s="43"/>
      <c r="G720" s="43"/>
      <c r="H720" s="43"/>
      <c r="I720" s="56"/>
      <c r="J720" s="38"/>
      <c r="L720" s="41"/>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c r="CY720" s="38"/>
      <c r="CZ720" s="38"/>
      <c r="DA720" s="38"/>
      <c r="DB720" s="38"/>
      <c r="DC720" s="38"/>
      <c r="DD720" s="38"/>
      <c r="DE720" s="38"/>
      <c r="DF720" s="38"/>
      <c r="DG720" s="38"/>
      <c r="DH720" s="38"/>
      <c r="DI720" s="38"/>
      <c r="DJ720" s="38"/>
      <c r="DK720" s="38"/>
      <c r="DL720" s="38"/>
      <c r="DM720" s="38"/>
      <c r="DN720" s="38"/>
      <c r="DO720" s="38"/>
      <c r="DP720" s="38"/>
      <c r="DQ720" s="38"/>
      <c r="DR720" s="38"/>
      <c r="DS720" s="38"/>
      <c r="DT720" s="38"/>
      <c r="DU720" s="38"/>
      <c r="DV720" s="38"/>
      <c r="DW720" s="38"/>
      <c r="DX720" s="38"/>
      <c r="DY720" s="38"/>
      <c r="DZ720" s="38"/>
      <c r="EA720" s="38"/>
      <c r="EB720" s="38"/>
      <c r="EC720" s="38"/>
      <c r="ED720" s="38"/>
      <c r="EE720" s="38"/>
      <c r="EF720" s="38"/>
      <c r="EG720" s="38"/>
      <c r="EH720" s="38"/>
      <c r="EI720" s="38"/>
      <c r="EJ720" s="38"/>
      <c r="EK720" s="38"/>
      <c r="EL720" s="38"/>
      <c r="EM720" s="38"/>
      <c r="EN720" s="38"/>
      <c r="EO720" s="38"/>
      <c r="EP720" s="38"/>
      <c r="EQ720" s="38"/>
      <c r="ER720" s="38"/>
      <c r="ES720" s="38"/>
      <c r="ET720" s="38"/>
      <c r="EU720" s="38"/>
      <c r="EV720" s="38"/>
      <c r="EW720" s="38"/>
      <c r="EX720" s="38"/>
      <c r="EY720" s="38"/>
      <c r="EZ720" s="38"/>
    </row>
    <row r="721" spans="1:156" ht="20.100000000000001" customHeight="1" x14ac:dyDescent="0.25">
      <c r="A721" s="43"/>
      <c r="B721" s="54"/>
      <c r="C721" s="55"/>
      <c r="D721" s="43"/>
      <c r="E721" s="43"/>
      <c r="F721" s="43"/>
      <c r="G721" s="43"/>
      <c r="H721" s="43"/>
      <c r="I721" s="56"/>
      <c r="J721" s="38"/>
      <c r="L721" s="41"/>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c r="CY721" s="38"/>
      <c r="CZ721" s="38"/>
      <c r="DA721" s="38"/>
      <c r="DB721" s="38"/>
      <c r="DC721" s="38"/>
      <c r="DD721" s="38"/>
      <c r="DE721" s="38"/>
      <c r="DF721" s="38"/>
      <c r="DG721" s="38"/>
      <c r="DH721" s="38"/>
      <c r="DI721" s="38"/>
      <c r="DJ721" s="38"/>
      <c r="DK721" s="38"/>
      <c r="DL721" s="38"/>
      <c r="DM721" s="38"/>
      <c r="DN721" s="38"/>
      <c r="DO721" s="38"/>
      <c r="DP721" s="38"/>
      <c r="DQ721" s="38"/>
      <c r="DR721" s="38"/>
      <c r="DS721" s="38"/>
      <c r="DT721" s="38"/>
      <c r="DU721" s="38"/>
      <c r="DV721" s="38"/>
      <c r="DW721" s="38"/>
      <c r="DX721" s="38"/>
      <c r="DY721" s="38"/>
      <c r="DZ721" s="38"/>
      <c r="EA721" s="38"/>
      <c r="EB721" s="38"/>
      <c r="EC721" s="38"/>
      <c r="ED721" s="38"/>
      <c r="EE721" s="38"/>
      <c r="EF721" s="38"/>
      <c r="EG721" s="38"/>
      <c r="EH721" s="38"/>
      <c r="EI721" s="38"/>
      <c r="EJ721" s="38"/>
      <c r="EK721" s="38"/>
      <c r="EL721" s="38"/>
      <c r="EM721" s="38"/>
      <c r="EN721" s="38"/>
      <c r="EO721" s="38"/>
      <c r="EP721" s="38"/>
      <c r="EQ721" s="38"/>
      <c r="ER721" s="38"/>
      <c r="ES721" s="38"/>
      <c r="ET721" s="38"/>
      <c r="EU721" s="38"/>
      <c r="EV721" s="38"/>
      <c r="EW721" s="38"/>
      <c r="EX721" s="38"/>
      <c r="EY721" s="38"/>
      <c r="EZ721" s="38"/>
    </row>
    <row r="722" spans="1:156" ht="20.100000000000001" customHeight="1" x14ac:dyDescent="0.25">
      <c r="A722" s="43"/>
      <c r="B722" s="54"/>
      <c r="C722" s="55"/>
      <c r="D722" s="43"/>
      <c r="E722" s="43"/>
      <c r="F722" s="43"/>
      <c r="G722" s="43"/>
      <c r="H722" s="43"/>
      <c r="I722" s="56"/>
      <c r="J722" s="38"/>
      <c r="L722" s="41"/>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c r="CY722" s="38"/>
      <c r="CZ722" s="38"/>
      <c r="DA722" s="38"/>
      <c r="DB722" s="38"/>
      <c r="DC722" s="38"/>
      <c r="DD722" s="38"/>
      <c r="DE722" s="38"/>
      <c r="DF722" s="38"/>
      <c r="DG722" s="38"/>
      <c r="DH722" s="38"/>
      <c r="DI722" s="38"/>
      <c r="DJ722" s="38"/>
      <c r="DK722" s="38"/>
      <c r="DL722" s="38"/>
      <c r="DM722" s="38"/>
      <c r="DN722" s="38"/>
      <c r="DO722" s="38"/>
      <c r="DP722" s="38"/>
      <c r="DQ722" s="38"/>
      <c r="DR722" s="38"/>
      <c r="DS722" s="38"/>
      <c r="DT722" s="38"/>
      <c r="DU722" s="38"/>
      <c r="DV722" s="38"/>
      <c r="DW722" s="38"/>
      <c r="DX722" s="38"/>
      <c r="DY722" s="38"/>
      <c r="DZ722" s="38"/>
      <c r="EA722" s="38"/>
      <c r="EB722" s="38"/>
      <c r="EC722" s="38"/>
      <c r="ED722" s="38"/>
      <c r="EE722" s="38"/>
      <c r="EF722" s="38"/>
      <c r="EG722" s="38"/>
      <c r="EH722" s="38"/>
      <c r="EI722" s="38"/>
      <c r="EJ722" s="38"/>
      <c r="EK722" s="38"/>
      <c r="EL722" s="38"/>
      <c r="EM722" s="38"/>
      <c r="EN722" s="38"/>
      <c r="EO722" s="38"/>
      <c r="EP722" s="38"/>
      <c r="EQ722" s="38"/>
      <c r="ER722" s="38"/>
      <c r="ES722" s="38"/>
      <c r="ET722" s="38"/>
      <c r="EU722" s="38"/>
      <c r="EV722" s="38"/>
      <c r="EW722" s="38"/>
      <c r="EX722" s="38"/>
      <c r="EY722" s="38"/>
      <c r="EZ722" s="38"/>
    </row>
    <row r="723" spans="1:156" ht="20.100000000000001" customHeight="1" x14ac:dyDescent="0.25">
      <c r="A723" s="43"/>
      <c r="B723" s="54"/>
      <c r="C723" s="55"/>
      <c r="D723" s="43"/>
      <c r="E723" s="43"/>
      <c r="F723" s="43"/>
      <c r="G723" s="43"/>
      <c r="H723" s="43"/>
      <c r="I723" s="56"/>
      <c r="J723" s="38"/>
      <c r="L723" s="41"/>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c r="CY723" s="38"/>
      <c r="CZ723" s="38"/>
      <c r="DA723" s="38"/>
      <c r="DB723" s="38"/>
      <c r="DC723" s="38"/>
      <c r="DD723" s="38"/>
      <c r="DE723" s="38"/>
      <c r="DF723" s="38"/>
      <c r="DG723" s="38"/>
      <c r="DH723" s="38"/>
      <c r="DI723" s="38"/>
      <c r="DJ723" s="38"/>
      <c r="DK723" s="38"/>
      <c r="DL723" s="38"/>
      <c r="DM723" s="38"/>
      <c r="DN723" s="38"/>
      <c r="DO723" s="38"/>
      <c r="DP723" s="38"/>
      <c r="DQ723" s="38"/>
      <c r="DR723" s="38"/>
      <c r="DS723" s="38"/>
      <c r="DT723" s="38"/>
      <c r="DU723" s="38"/>
      <c r="DV723" s="38"/>
      <c r="DW723" s="38"/>
      <c r="DX723" s="38"/>
      <c r="DY723" s="38"/>
      <c r="DZ723" s="38"/>
      <c r="EA723" s="38"/>
      <c r="EB723" s="38"/>
      <c r="EC723" s="38"/>
      <c r="ED723" s="38"/>
      <c r="EE723" s="38"/>
      <c r="EF723" s="38"/>
      <c r="EG723" s="38"/>
      <c r="EH723" s="38"/>
      <c r="EI723" s="38"/>
      <c r="EJ723" s="38"/>
      <c r="EK723" s="38"/>
      <c r="EL723" s="38"/>
      <c r="EM723" s="38"/>
      <c r="EN723" s="38"/>
      <c r="EO723" s="38"/>
      <c r="EP723" s="38"/>
      <c r="EQ723" s="38"/>
      <c r="ER723" s="38"/>
      <c r="ES723" s="38"/>
      <c r="ET723" s="38"/>
      <c r="EU723" s="38"/>
      <c r="EV723" s="38"/>
      <c r="EW723" s="38"/>
      <c r="EX723" s="38"/>
      <c r="EY723" s="38"/>
      <c r="EZ723" s="38"/>
    </row>
    <row r="724" spans="1:156" ht="20.100000000000001" customHeight="1" x14ac:dyDescent="0.25">
      <c r="A724" s="43"/>
      <c r="B724" s="54"/>
      <c r="C724" s="55"/>
      <c r="D724" s="43"/>
      <c r="E724" s="43"/>
      <c r="F724" s="43"/>
      <c r="G724" s="43"/>
      <c r="H724" s="43"/>
      <c r="I724" s="56"/>
      <c r="J724" s="38"/>
      <c r="L724" s="41"/>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c r="CY724" s="38"/>
      <c r="CZ724" s="38"/>
      <c r="DA724" s="38"/>
      <c r="DB724" s="38"/>
      <c r="DC724" s="38"/>
      <c r="DD724" s="38"/>
      <c r="DE724" s="38"/>
      <c r="DF724" s="38"/>
      <c r="DG724" s="38"/>
      <c r="DH724" s="38"/>
      <c r="DI724" s="38"/>
      <c r="DJ724" s="38"/>
      <c r="DK724" s="38"/>
      <c r="DL724" s="38"/>
      <c r="DM724" s="38"/>
      <c r="DN724" s="38"/>
      <c r="DO724" s="38"/>
      <c r="DP724" s="38"/>
      <c r="DQ724" s="38"/>
      <c r="DR724" s="38"/>
      <c r="DS724" s="38"/>
      <c r="DT724" s="38"/>
      <c r="DU724" s="38"/>
      <c r="DV724" s="38"/>
      <c r="DW724" s="38"/>
      <c r="DX724" s="38"/>
      <c r="DY724" s="38"/>
      <c r="DZ724" s="38"/>
      <c r="EA724" s="38"/>
      <c r="EB724" s="38"/>
      <c r="EC724" s="38"/>
      <c r="ED724" s="38"/>
      <c r="EE724" s="38"/>
      <c r="EF724" s="38"/>
      <c r="EG724" s="38"/>
      <c r="EH724" s="38"/>
      <c r="EI724" s="38"/>
      <c r="EJ724" s="38"/>
      <c r="EK724" s="38"/>
      <c r="EL724" s="38"/>
      <c r="EM724" s="38"/>
      <c r="EN724" s="38"/>
      <c r="EO724" s="38"/>
      <c r="EP724" s="38"/>
      <c r="EQ724" s="38"/>
      <c r="ER724" s="38"/>
      <c r="ES724" s="38"/>
      <c r="ET724" s="38"/>
      <c r="EU724" s="38"/>
      <c r="EV724" s="38"/>
      <c r="EW724" s="38"/>
      <c r="EX724" s="38"/>
      <c r="EY724" s="38"/>
      <c r="EZ724" s="38"/>
    </row>
    <row r="725" spans="1:156" ht="20.100000000000001" customHeight="1" x14ac:dyDescent="0.25">
      <c r="A725" s="43"/>
      <c r="B725" s="54"/>
      <c r="C725" s="55"/>
      <c r="D725" s="43"/>
      <c r="E725" s="43"/>
      <c r="F725" s="43"/>
      <c r="G725" s="43"/>
      <c r="H725" s="43"/>
      <c r="I725" s="56"/>
      <c r="J725" s="38"/>
      <c r="L725" s="41"/>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c r="CY725" s="38"/>
      <c r="CZ725" s="38"/>
      <c r="DA725" s="38"/>
      <c r="DB725" s="38"/>
      <c r="DC725" s="38"/>
      <c r="DD725" s="38"/>
      <c r="DE725" s="38"/>
      <c r="DF725" s="38"/>
      <c r="DG725" s="38"/>
      <c r="DH725" s="38"/>
      <c r="DI725" s="38"/>
      <c r="DJ725" s="38"/>
      <c r="DK725" s="38"/>
      <c r="DL725" s="38"/>
      <c r="DM725" s="38"/>
      <c r="DN725" s="38"/>
      <c r="DO725" s="38"/>
      <c r="DP725" s="38"/>
      <c r="DQ725" s="38"/>
      <c r="DR725" s="38"/>
      <c r="DS725" s="38"/>
      <c r="DT725" s="38"/>
      <c r="DU725" s="38"/>
      <c r="DV725" s="38"/>
      <c r="DW725" s="38"/>
      <c r="DX725" s="38"/>
      <c r="DY725" s="38"/>
      <c r="DZ725" s="38"/>
      <c r="EA725" s="38"/>
      <c r="EB725" s="38"/>
      <c r="EC725" s="38"/>
      <c r="ED725" s="38"/>
      <c r="EE725" s="38"/>
      <c r="EF725" s="38"/>
      <c r="EG725" s="38"/>
      <c r="EH725" s="38"/>
      <c r="EI725" s="38"/>
      <c r="EJ725" s="38"/>
      <c r="EK725" s="38"/>
      <c r="EL725" s="38"/>
      <c r="EM725" s="38"/>
      <c r="EN725" s="38"/>
      <c r="EO725" s="38"/>
      <c r="EP725" s="38"/>
      <c r="EQ725" s="38"/>
      <c r="ER725" s="38"/>
      <c r="ES725" s="38"/>
      <c r="ET725" s="38"/>
      <c r="EU725" s="38"/>
      <c r="EV725" s="38"/>
      <c r="EW725" s="38"/>
      <c r="EX725" s="38"/>
      <c r="EY725" s="38"/>
      <c r="EZ725" s="38"/>
    </row>
    <row r="726" spans="1:156" ht="20.100000000000001" customHeight="1" x14ac:dyDescent="0.25">
      <c r="A726" s="43"/>
      <c r="B726" s="54"/>
      <c r="C726" s="55"/>
      <c r="D726" s="43"/>
      <c r="E726" s="43"/>
      <c r="F726" s="43"/>
      <c r="G726" s="43"/>
      <c r="H726" s="43"/>
      <c r="I726" s="56"/>
      <c r="J726" s="38"/>
      <c r="L726" s="41"/>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c r="CY726" s="38"/>
      <c r="CZ726" s="38"/>
      <c r="DA726" s="38"/>
      <c r="DB726" s="38"/>
      <c r="DC726" s="38"/>
      <c r="DD726" s="38"/>
      <c r="DE726" s="38"/>
      <c r="DF726" s="38"/>
      <c r="DG726" s="38"/>
      <c r="DH726" s="38"/>
      <c r="DI726" s="38"/>
      <c r="DJ726" s="38"/>
      <c r="DK726" s="38"/>
      <c r="DL726" s="38"/>
      <c r="DM726" s="38"/>
      <c r="DN726" s="38"/>
      <c r="DO726" s="38"/>
      <c r="DP726" s="38"/>
      <c r="DQ726" s="38"/>
      <c r="DR726" s="38"/>
      <c r="DS726" s="38"/>
      <c r="DT726" s="38"/>
      <c r="DU726" s="38"/>
      <c r="DV726" s="38"/>
      <c r="DW726" s="38"/>
      <c r="DX726" s="38"/>
      <c r="DY726" s="38"/>
      <c r="DZ726" s="38"/>
      <c r="EA726" s="38"/>
      <c r="EB726" s="38"/>
      <c r="EC726" s="38"/>
      <c r="ED726" s="38"/>
      <c r="EE726" s="38"/>
      <c r="EF726" s="38"/>
      <c r="EG726" s="38"/>
      <c r="EH726" s="38"/>
      <c r="EI726" s="38"/>
      <c r="EJ726" s="38"/>
      <c r="EK726" s="38"/>
      <c r="EL726" s="38"/>
      <c r="EM726" s="38"/>
      <c r="EN726" s="38"/>
      <c r="EO726" s="38"/>
      <c r="EP726" s="38"/>
      <c r="EQ726" s="38"/>
      <c r="ER726" s="38"/>
      <c r="ES726" s="38"/>
      <c r="ET726" s="38"/>
      <c r="EU726" s="38"/>
      <c r="EV726" s="38"/>
      <c r="EW726" s="38"/>
      <c r="EX726" s="38"/>
      <c r="EY726" s="38"/>
      <c r="EZ726" s="38"/>
    </row>
    <row r="727" spans="1:156" ht="20.100000000000001" customHeight="1" x14ac:dyDescent="0.25">
      <c r="A727" s="43"/>
      <c r="B727" s="54"/>
      <c r="C727" s="55"/>
      <c r="D727" s="43"/>
      <c r="E727" s="43"/>
      <c r="F727" s="43"/>
      <c r="G727" s="43"/>
      <c r="H727" s="43"/>
      <c r="I727" s="56"/>
      <c r="J727" s="38"/>
      <c r="L727" s="41"/>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c r="CY727" s="38"/>
      <c r="CZ727" s="38"/>
      <c r="DA727" s="38"/>
      <c r="DB727" s="38"/>
      <c r="DC727" s="38"/>
      <c r="DD727" s="38"/>
      <c r="DE727" s="38"/>
      <c r="DF727" s="38"/>
      <c r="DG727" s="38"/>
      <c r="DH727" s="38"/>
      <c r="DI727" s="38"/>
      <c r="DJ727" s="38"/>
      <c r="DK727" s="38"/>
      <c r="DL727" s="38"/>
      <c r="DM727" s="38"/>
      <c r="DN727" s="38"/>
      <c r="DO727" s="38"/>
      <c r="DP727" s="38"/>
      <c r="DQ727" s="38"/>
      <c r="DR727" s="38"/>
      <c r="DS727" s="38"/>
      <c r="DT727" s="38"/>
      <c r="DU727" s="38"/>
      <c r="DV727" s="38"/>
      <c r="DW727" s="38"/>
      <c r="DX727" s="38"/>
      <c r="DY727" s="38"/>
      <c r="DZ727" s="38"/>
      <c r="EA727" s="38"/>
      <c r="EB727" s="38"/>
      <c r="EC727" s="38"/>
      <c r="ED727" s="38"/>
      <c r="EE727" s="38"/>
      <c r="EF727" s="38"/>
      <c r="EG727" s="38"/>
      <c r="EH727" s="38"/>
      <c r="EI727" s="38"/>
      <c r="EJ727" s="38"/>
      <c r="EK727" s="38"/>
      <c r="EL727" s="38"/>
      <c r="EM727" s="38"/>
      <c r="EN727" s="38"/>
      <c r="EO727" s="38"/>
      <c r="EP727" s="38"/>
      <c r="EQ727" s="38"/>
      <c r="ER727" s="38"/>
      <c r="ES727" s="38"/>
      <c r="ET727" s="38"/>
      <c r="EU727" s="38"/>
      <c r="EV727" s="38"/>
      <c r="EW727" s="38"/>
      <c r="EX727" s="38"/>
      <c r="EY727" s="38"/>
      <c r="EZ727" s="38"/>
    </row>
    <row r="728" spans="1:156" ht="20.100000000000001" customHeight="1" x14ac:dyDescent="0.25">
      <c r="A728" s="43"/>
      <c r="B728" s="54"/>
      <c r="C728" s="55"/>
      <c r="D728" s="43"/>
      <c r="E728" s="43"/>
      <c r="F728" s="43"/>
      <c r="G728" s="43"/>
      <c r="H728" s="43"/>
      <c r="I728" s="56"/>
      <c r="J728" s="38"/>
      <c r="L728" s="41"/>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c r="CY728" s="38"/>
      <c r="CZ728" s="38"/>
      <c r="DA728" s="38"/>
      <c r="DB728" s="38"/>
      <c r="DC728" s="38"/>
      <c r="DD728" s="38"/>
      <c r="DE728" s="38"/>
      <c r="DF728" s="38"/>
      <c r="DG728" s="38"/>
      <c r="DH728" s="38"/>
      <c r="DI728" s="38"/>
      <c r="DJ728" s="38"/>
      <c r="DK728" s="38"/>
      <c r="DL728" s="38"/>
      <c r="DM728" s="38"/>
      <c r="DN728" s="38"/>
      <c r="DO728" s="38"/>
      <c r="DP728" s="38"/>
      <c r="DQ728" s="38"/>
      <c r="DR728" s="38"/>
      <c r="DS728" s="38"/>
      <c r="DT728" s="38"/>
      <c r="DU728" s="38"/>
      <c r="DV728" s="38"/>
      <c r="DW728" s="38"/>
      <c r="DX728" s="38"/>
      <c r="DY728" s="38"/>
      <c r="DZ728" s="38"/>
      <c r="EA728" s="38"/>
      <c r="EB728" s="38"/>
      <c r="EC728" s="38"/>
      <c r="ED728" s="38"/>
      <c r="EE728" s="38"/>
      <c r="EF728" s="38"/>
      <c r="EG728" s="38"/>
      <c r="EH728" s="38"/>
      <c r="EI728" s="38"/>
      <c r="EJ728" s="38"/>
      <c r="EK728" s="38"/>
      <c r="EL728" s="38"/>
      <c r="EM728" s="38"/>
      <c r="EN728" s="38"/>
      <c r="EO728" s="38"/>
      <c r="EP728" s="38"/>
      <c r="EQ728" s="38"/>
      <c r="ER728" s="38"/>
      <c r="ES728" s="38"/>
      <c r="ET728" s="38"/>
      <c r="EU728" s="38"/>
      <c r="EV728" s="38"/>
      <c r="EW728" s="38"/>
      <c r="EX728" s="38"/>
      <c r="EY728" s="38"/>
      <c r="EZ728" s="38"/>
    </row>
    <row r="729" spans="1:156" ht="20.100000000000001" customHeight="1" x14ac:dyDescent="0.25">
      <c r="A729" s="43"/>
      <c r="B729" s="54"/>
      <c r="C729" s="55"/>
      <c r="D729" s="43"/>
      <c r="E729" s="43"/>
      <c r="F729" s="43"/>
      <c r="G729" s="43"/>
      <c r="H729" s="43"/>
      <c r="I729" s="56"/>
      <c r="J729" s="38"/>
      <c r="L729" s="41"/>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c r="CY729" s="38"/>
      <c r="CZ729" s="38"/>
      <c r="DA729" s="38"/>
      <c r="DB729" s="38"/>
      <c r="DC729" s="38"/>
      <c r="DD729" s="38"/>
      <c r="DE729" s="38"/>
      <c r="DF729" s="38"/>
      <c r="DG729" s="38"/>
      <c r="DH729" s="38"/>
      <c r="DI729" s="38"/>
      <c r="DJ729" s="38"/>
      <c r="DK729" s="38"/>
      <c r="DL729" s="38"/>
      <c r="DM729" s="38"/>
      <c r="DN729" s="38"/>
      <c r="DO729" s="38"/>
      <c r="DP729" s="38"/>
      <c r="DQ729" s="38"/>
      <c r="DR729" s="38"/>
      <c r="DS729" s="38"/>
      <c r="DT729" s="38"/>
      <c r="DU729" s="38"/>
      <c r="DV729" s="38"/>
      <c r="DW729" s="38"/>
      <c r="DX729" s="38"/>
      <c r="DY729" s="38"/>
      <c r="DZ729" s="38"/>
      <c r="EA729" s="38"/>
      <c r="EB729" s="38"/>
      <c r="EC729" s="38"/>
      <c r="ED729" s="38"/>
      <c r="EE729" s="38"/>
      <c r="EF729" s="38"/>
      <c r="EG729" s="38"/>
      <c r="EH729" s="38"/>
      <c r="EI729" s="38"/>
      <c r="EJ729" s="38"/>
      <c r="EK729" s="38"/>
      <c r="EL729" s="38"/>
      <c r="EM729" s="38"/>
      <c r="EN729" s="38"/>
      <c r="EO729" s="38"/>
      <c r="EP729" s="38"/>
      <c r="EQ729" s="38"/>
      <c r="ER729" s="38"/>
      <c r="ES729" s="38"/>
      <c r="ET729" s="38"/>
      <c r="EU729" s="38"/>
      <c r="EV729" s="38"/>
      <c r="EW729" s="38"/>
      <c r="EX729" s="38"/>
      <c r="EY729" s="38"/>
      <c r="EZ729" s="38"/>
    </row>
    <row r="730" spans="1:156" ht="20.100000000000001" customHeight="1" x14ac:dyDescent="0.25">
      <c r="A730" s="43"/>
      <c r="B730" s="54"/>
      <c r="C730" s="55"/>
      <c r="D730" s="43"/>
      <c r="E730" s="43"/>
      <c r="F730" s="43"/>
      <c r="G730" s="43"/>
      <c r="H730" s="43"/>
      <c r="I730" s="56"/>
      <c r="J730" s="38"/>
      <c r="L730" s="41"/>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c r="CY730" s="38"/>
      <c r="CZ730" s="38"/>
      <c r="DA730" s="38"/>
      <c r="DB730" s="38"/>
      <c r="DC730" s="38"/>
      <c r="DD730" s="38"/>
      <c r="DE730" s="38"/>
      <c r="DF730" s="38"/>
      <c r="DG730" s="38"/>
      <c r="DH730" s="38"/>
      <c r="DI730" s="38"/>
      <c r="DJ730" s="38"/>
      <c r="DK730" s="38"/>
      <c r="DL730" s="38"/>
      <c r="DM730" s="38"/>
      <c r="DN730" s="38"/>
      <c r="DO730" s="38"/>
      <c r="DP730" s="38"/>
      <c r="DQ730" s="38"/>
      <c r="DR730" s="38"/>
      <c r="DS730" s="38"/>
      <c r="DT730" s="38"/>
      <c r="DU730" s="38"/>
      <c r="DV730" s="38"/>
      <c r="DW730" s="38"/>
      <c r="DX730" s="38"/>
      <c r="DY730" s="38"/>
      <c r="DZ730" s="38"/>
      <c r="EA730" s="38"/>
      <c r="EB730" s="38"/>
      <c r="EC730" s="38"/>
      <c r="ED730" s="38"/>
      <c r="EE730" s="38"/>
      <c r="EF730" s="38"/>
      <c r="EG730" s="38"/>
      <c r="EH730" s="38"/>
      <c r="EI730" s="38"/>
      <c r="EJ730" s="38"/>
      <c r="EK730" s="38"/>
      <c r="EL730" s="38"/>
      <c r="EM730" s="38"/>
      <c r="EN730" s="38"/>
      <c r="EO730" s="38"/>
      <c r="EP730" s="38"/>
      <c r="EQ730" s="38"/>
      <c r="ER730" s="38"/>
      <c r="ES730" s="38"/>
      <c r="ET730" s="38"/>
      <c r="EU730" s="38"/>
      <c r="EV730" s="38"/>
      <c r="EW730" s="38"/>
      <c r="EX730" s="38"/>
      <c r="EY730" s="38"/>
      <c r="EZ730" s="38"/>
    </row>
    <row r="731" spans="1:156" ht="20.100000000000001" customHeight="1" x14ac:dyDescent="0.25">
      <c r="A731" s="43"/>
      <c r="B731" s="54"/>
      <c r="C731" s="55"/>
      <c r="D731" s="43"/>
      <c r="E731" s="43"/>
      <c r="F731" s="43"/>
      <c r="G731" s="43"/>
      <c r="H731" s="43"/>
      <c r="I731" s="56"/>
      <c r="J731" s="38"/>
      <c r="L731" s="41"/>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c r="CY731" s="38"/>
      <c r="CZ731" s="38"/>
      <c r="DA731" s="38"/>
      <c r="DB731" s="38"/>
      <c r="DC731" s="38"/>
      <c r="DD731" s="38"/>
      <c r="DE731" s="38"/>
      <c r="DF731" s="38"/>
      <c r="DG731" s="38"/>
      <c r="DH731" s="38"/>
      <c r="DI731" s="38"/>
      <c r="DJ731" s="38"/>
      <c r="DK731" s="38"/>
      <c r="DL731" s="38"/>
      <c r="DM731" s="38"/>
      <c r="DN731" s="38"/>
      <c r="DO731" s="38"/>
      <c r="DP731" s="38"/>
      <c r="DQ731" s="38"/>
      <c r="DR731" s="38"/>
      <c r="DS731" s="38"/>
      <c r="DT731" s="38"/>
      <c r="DU731" s="38"/>
      <c r="DV731" s="38"/>
      <c r="DW731" s="38"/>
      <c r="DX731" s="38"/>
      <c r="DY731" s="38"/>
      <c r="DZ731" s="38"/>
      <c r="EA731" s="38"/>
      <c r="EB731" s="38"/>
      <c r="EC731" s="38"/>
      <c r="ED731" s="38"/>
      <c r="EE731" s="38"/>
      <c r="EF731" s="38"/>
      <c r="EG731" s="38"/>
      <c r="EH731" s="38"/>
      <c r="EI731" s="38"/>
      <c r="EJ731" s="38"/>
      <c r="EK731" s="38"/>
      <c r="EL731" s="38"/>
      <c r="EM731" s="38"/>
      <c r="EN731" s="38"/>
      <c r="EO731" s="38"/>
      <c r="EP731" s="38"/>
      <c r="EQ731" s="38"/>
      <c r="ER731" s="38"/>
      <c r="ES731" s="38"/>
      <c r="ET731" s="38"/>
      <c r="EU731" s="38"/>
      <c r="EV731" s="38"/>
      <c r="EW731" s="38"/>
      <c r="EX731" s="38"/>
      <c r="EY731" s="38"/>
      <c r="EZ731" s="38"/>
    </row>
    <row r="732" spans="1:156" ht="20.100000000000001" customHeight="1" x14ac:dyDescent="0.25">
      <c r="A732" s="43"/>
      <c r="B732" s="54"/>
      <c r="C732" s="55"/>
      <c r="D732" s="43"/>
      <c r="E732" s="43"/>
      <c r="F732" s="43"/>
      <c r="G732" s="43"/>
      <c r="H732" s="43"/>
      <c r="I732" s="56"/>
      <c r="J732" s="38"/>
      <c r="L732" s="41"/>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c r="CY732" s="38"/>
      <c r="CZ732" s="38"/>
      <c r="DA732" s="38"/>
      <c r="DB732" s="38"/>
      <c r="DC732" s="38"/>
      <c r="DD732" s="38"/>
      <c r="DE732" s="38"/>
      <c r="DF732" s="38"/>
      <c r="DG732" s="38"/>
      <c r="DH732" s="38"/>
      <c r="DI732" s="38"/>
      <c r="DJ732" s="38"/>
      <c r="DK732" s="38"/>
      <c r="DL732" s="38"/>
      <c r="DM732" s="38"/>
      <c r="DN732" s="38"/>
      <c r="DO732" s="38"/>
      <c r="DP732" s="38"/>
      <c r="DQ732" s="38"/>
      <c r="DR732" s="38"/>
      <c r="DS732" s="38"/>
      <c r="DT732" s="38"/>
      <c r="DU732" s="38"/>
      <c r="DV732" s="38"/>
      <c r="DW732" s="38"/>
      <c r="DX732" s="38"/>
      <c r="DY732" s="38"/>
      <c r="DZ732" s="38"/>
      <c r="EA732" s="38"/>
      <c r="EB732" s="38"/>
      <c r="EC732" s="38"/>
      <c r="ED732" s="38"/>
      <c r="EE732" s="38"/>
      <c r="EF732" s="38"/>
      <c r="EG732" s="38"/>
      <c r="EH732" s="38"/>
      <c r="EI732" s="38"/>
      <c r="EJ732" s="38"/>
      <c r="EK732" s="38"/>
      <c r="EL732" s="38"/>
      <c r="EM732" s="38"/>
      <c r="EN732" s="38"/>
      <c r="EO732" s="38"/>
      <c r="EP732" s="38"/>
      <c r="EQ732" s="38"/>
      <c r="ER732" s="38"/>
      <c r="ES732" s="38"/>
      <c r="ET732" s="38"/>
      <c r="EU732" s="38"/>
      <c r="EV732" s="38"/>
      <c r="EW732" s="38"/>
      <c r="EX732" s="38"/>
      <c r="EY732" s="38"/>
      <c r="EZ732" s="38"/>
    </row>
    <row r="733" spans="1:156" ht="20.100000000000001" customHeight="1" x14ac:dyDescent="0.25">
      <c r="A733" s="43"/>
      <c r="B733" s="54"/>
      <c r="C733" s="55"/>
      <c r="D733" s="43"/>
      <c r="E733" s="43"/>
      <c r="F733" s="43"/>
      <c r="G733" s="43"/>
      <c r="H733" s="43"/>
      <c r="I733" s="56"/>
      <c r="J733" s="38"/>
      <c r="L733" s="41"/>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c r="CY733" s="38"/>
      <c r="CZ733" s="38"/>
      <c r="DA733" s="38"/>
      <c r="DB733" s="38"/>
      <c r="DC733" s="38"/>
      <c r="DD733" s="38"/>
      <c r="DE733" s="38"/>
      <c r="DF733" s="38"/>
      <c r="DG733" s="38"/>
      <c r="DH733" s="38"/>
      <c r="DI733" s="38"/>
      <c r="DJ733" s="38"/>
      <c r="DK733" s="38"/>
      <c r="DL733" s="38"/>
      <c r="DM733" s="38"/>
      <c r="DN733" s="38"/>
      <c r="DO733" s="38"/>
      <c r="DP733" s="38"/>
      <c r="DQ733" s="38"/>
      <c r="DR733" s="38"/>
      <c r="DS733" s="38"/>
      <c r="DT733" s="38"/>
      <c r="DU733" s="38"/>
      <c r="DV733" s="38"/>
      <c r="DW733" s="38"/>
      <c r="DX733" s="38"/>
      <c r="DY733" s="38"/>
      <c r="DZ733" s="38"/>
      <c r="EA733" s="38"/>
      <c r="EB733" s="38"/>
      <c r="EC733" s="38"/>
      <c r="ED733" s="38"/>
      <c r="EE733" s="38"/>
      <c r="EF733" s="38"/>
      <c r="EG733" s="38"/>
      <c r="EH733" s="38"/>
      <c r="EI733" s="38"/>
      <c r="EJ733" s="38"/>
      <c r="EK733" s="38"/>
      <c r="EL733" s="38"/>
      <c r="EM733" s="38"/>
      <c r="EN733" s="38"/>
      <c r="EO733" s="38"/>
      <c r="EP733" s="38"/>
      <c r="EQ733" s="38"/>
      <c r="ER733" s="38"/>
      <c r="ES733" s="38"/>
      <c r="ET733" s="38"/>
      <c r="EU733" s="38"/>
      <c r="EV733" s="38"/>
      <c r="EW733" s="38"/>
      <c r="EX733" s="38"/>
      <c r="EY733" s="38"/>
      <c r="EZ733" s="38"/>
    </row>
    <row r="734" spans="1:156" ht="20.100000000000001" customHeight="1" x14ac:dyDescent="0.25">
      <c r="A734" s="43"/>
      <c r="B734" s="54"/>
      <c r="C734" s="55"/>
      <c r="D734" s="43"/>
      <c r="E734" s="43"/>
      <c r="F734" s="43"/>
      <c r="G734" s="43"/>
      <c r="H734" s="43"/>
      <c r="I734" s="56"/>
      <c r="J734" s="38"/>
      <c r="L734" s="41"/>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c r="CY734" s="38"/>
      <c r="CZ734" s="38"/>
      <c r="DA734" s="38"/>
      <c r="DB734" s="38"/>
      <c r="DC734" s="38"/>
      <c r="DD734" s="38"/>
      <c r="DE734" s="38"/>
      <c r="DF734" s="38"/>
      <c r="DG734" s="38"/>
      <c r="DH734" s="38"/>
      <c r="DI734" s="38"/>
      <c r="DJ734" s="38"/>
      <c r="DK734" s="38"/>
      <c r="DL734" s="38"/>
      <c r="DM734" s="38"/>
      <c r="DN734" s="38"/>
      <c r="DO734" s="38"/>
      <c r="DP734" s="38"/>
      <c r="DQ734" s="38"/>
      <c r="DR734" s="38"/>
      <c r="DS734" s="38"/>
      <c r="DT734" s="38"/>
      <c r="DU734" s="38"/>
      <c r="DV734" s="38"/>
      <c r="DW734" s="38"/>
      <c r="DX734" s="38"/>
      <c r="DY734" s="38"/>
      <c r="DZ734" s="38"/>
      <c r="EA734" s="38"/>
      <c r="EB734" s="38"/>
      <c r="EC734" s="38"/>
      <c r="ED734" s="38"/>
      <c r="EE734" s="38"/>
      <c r="EF734" s="38"/>
      <c r="EG734" s="38"/>
      <c r="EH734" s="38"/>
      <c r="EI734" s="38"/>
      <c r="EJ734" s="38"/>
      <c r="EK734" s="38"/>
      <c r="EL734" s="38"/>
      <c r="EM734" s="38"/>
      <c r="EN734" s="38"/>
      <c r="EO734" s="38"/>
      <c r="EP734" s="38"/>
      <c r="EQ734" s="38"/>
      <c r="ER734" s="38"/>
      <c r="ES734" s="38"/>
      <c r="ET734" s="38"/>
      <c r="EU734" s="38"/>
      <c r="EV734" s="38"/>
      <c r="EW734" s="38"/>
      <c r="EX734" s="38"/>
      <c r="EY734" s="38"/>
      <c r="EZ734" s="38"/>
    </row>
    <row r="735" spans="1:156" ht="20.100000000000001" customHeight="1" x14ac:dyDescent="0.25">
      <c r="A735" s="43"/>
      <c r="B735" s="54"/>
      <c r="C735" s="55"/>
      <c r="D735" s="43"/>
      <c r="E735" s="43"/>
      <c r="F735" s="43"/>
      <c r="G735" s="43"/>
      <c r="H735" s="43"/>
      <c r="I735" s="56"/>
      <c r="J735" s="38"/>
      <c r="L735" s="41"/>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c r="CY735" s="38"/>
      <c r="CZ735" s="38"/>
      <c r="DA735" s="38"/>
      <c r="DB735" s="38"/>
      <c r="DC735" s="38"/>
      <c r="DD735" s="38"/>
      <c r="DE735" s="38"/>
      <c r="DF735" s="38"/>
      <c r="DG735" s="38"/>
      <c r="DH735" s="38"/>
      <c r="DI735" s="38"/>
      <c r="DJ735" s="38"/>
      <c r="DK735" s="38"/>
      <c r="DL735" s="38"/>
      <c r="DM735" s="38"/>
      <c r="DN735" s="38"/>
      <c r="DO735" s="38"/>
      <c r="DP735" s="38"/>
      <c r="DQ735" s="38"/>
      <c r="DR735" s="38"/>
      <c r="DS735" s="38"/>
      <c r="DT735" s="38"/>
      <c r="DU735" s="38"/>
      <c r="DV735" s="38"/>
      <c r="DW735" s="38"/>
      <c r="DX735" s="38"/>
      <c r="DY735" s="38"/>
      <c r="DZ735" s="38"/>
      <c r="EA735" s="38"/>
      <c r="EB735" s="38"/>
      <c r="EC735" s="38"/>
      <c r="ED735" s="38"/>
      <c r="EE735" s="38"/>
      <c r="EF735" s="38"/>
      <c r="EG735" s="38"/>
      <c r="EH735" s="38"/>
      <c r="EI735" s="38"/>
      <c r="EJ735" s="38"/>
      <c r="EK735" s="38"/>
      <c r="EL735" s="38"/>
      <c r="EM735" s="38"/>
      <c r="EN735" s="38"/>
      <c r="EO735" s="38"/>
      <c r="EP735" s="38"/>
      <c r="EQ735" s="38"/>
      <c r="ER735" s="38"/>
      <c r="ES735" s="38"/>
      <c r="ET735" s="38"/>
      <c r="EU735" s="38"/>
      <c r="EV735" s="38"/>
      <c r="EW735" s="38"/>
      <c r="EX735" s="38"/>
      <c r="EY735" s="38"/>
      <c r="EZ735" s="38"/>
    </row>
    <row r="736" spans="1:156" ht="20.100000000000001" customHeight="1" x14ac:dyDescent="0.25">
      <c r="A736" s="43"/>
      <c r="B736" s="54"/>
      <c r="C736" s="55"/>
      <c r="D736" s="43"/>
      <c r="E736" s="43"/>
      <c r="F736" s="43"/>
      <c r="G736" s="43"/>
      <c r="H736" s="43"/>
      <c r="I736" s="56"/>
      <c r="J736" s="38"/>
      <c r="L736" s="41"/>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c r="CY736" s="38"/>
      <c r="CZ736" s="38"/>
      <c r="DA736" s="38"/>
      <c r="DB736" s="38"/>
      <c r="DC736" s="38"/>
      <c r="DD736" s="38"/>
      <c r="DE736" s="38"/>
      <c r="DF736" s="38"/>
      <c r="DG736" s="38"/>
      <c r="DH736" s="38"/>
      <c r="DI736" s="38"/>
      <c r="DJ736" s="38"/>
      <c r="DK736" s="38"/>
      <c r="DL736" s="38"/>
      <c r="DM736" s="38"/>
      <c r="DN736" s="38"/>
      <c r="DO736" s="38"/>
      <c r="DP736" s="38"/>
      <c r="DQ736" s="38"/>
      <c r="DR736" s="38"/>
      <c r="DS736" s="38"/>
      <c r="DT736" s="38"/>
      <c r="DU736" s="38"/>
      <c r="DV736" s="38"/>
      <c r="DW736" s="38"/>
      <c r="DX736" s="38"/>
      <c r="DY736" s="38"/>
      <c r="DZ736" s="38"/>
      <c r="EA736" s="38"/>
      <c r="EB736" s="38"/>
      <c r="EC736" s="38"/>
      <c r="ED736" s="38"/>
      <c r="EE736" s="38"/>
      <c r="EF736" s="38"/>
      <c r="EG736" s="38"/>
      <c r="EH736" s="38"/>
      <c r="EI736" s="38"/>
      <c r="EJ736" s="38"/>
      <c r="EK736" s="38"/>
      <c r="EL736" s="38"/>
      <c r="EM736" s="38"/>
      <c r="EN736" s="38"/>
      <c r="EO736" s="38"/>
      <c r="EP736" s="38"/>
      <c r="EQ736" s="38"/>
      <c r="ER736" s="38"/>
      <c r="ES736" s="38"/>
      <c r="ET736" s="38"/>
      <c r="EU736" s="38"/>
      <c r="EV736" s="38"/>
      <c r="EW736" s="38"/>
      <c r="EX736" s="38"/>
      <c r="EY736" s="38"/>
      <c r="EZ736" s="38"/>
    </row>
    <row r="737" spans="1:156" ht="20.100000000000001" customHeight="1" x14ac:dyDescent="0.25">
      <c r="A737" s="43"/>
      <c r="B737" s="54"/>
      <c r="C737" s="55"/>
      <c r="D737" s="43"/>
      <c r="E737" s="43"/>
      <c r="F737" s="43"/>
      <c r="G737" s="43"/>
      <c r="H737" s="43"/>
      <c r="I737" s="56"/>
      <c r="J737" s="38"/>
      <c r="L737" s="41"/>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c r="CY737" s="38"/>
      <c r="CZ737" s="38"/>
      <c r="DA737" s="38"/>
      <c r="DB737" s="38"/>
      <c r="DC737" s="38"/>
      <c r="DD737" s="38"/>
      <c r="DE737" s="38"/>
      <c r="DF737" s="38"/>
      <c r="DG737" s="38"/>
      <c r="DH737" s="38"/>
      <c r="DI737" s="38"/>
      <c r="DJ737" s="38"/>
      <c r="DK737" s="38"/>
      <c r="DL737" s="38"/>
      <c r="DM737" s="38"/>
      <c r="DN737" s="38"/>
      <c r="DO737" s="38"/>
      <c r="DP737" s="38"/>
      <c r="DQ737" s="38"/>
      <c r="DR737" s="38"/>
      <c r="DS737" s="38"/>
      <c r="DT737" s="38"/>
      <c r="DU737" s="38"/>
      <c r="DV737" s="38"/>
      <c r="DW737" s="38"/>
      <c r="DX737" s="38"/>
      <c r="DY737" s="38"/>
      <c r="DZ737" s="38"/>
      <c r="EA737" s="38"/>
      <c r="EB737" s="38"/>
      <c r="EC737" s="38"/>
      <c r="ED737" s="38"/>
      <c r="EE737" s="38"/>
      <c r="EF737" s="38"/>
      <c r="EG737" s="38"/>
      <c r="EH737" s="38"/>
      <c r="EI737" s="38"/>
      <c r="EJ737" s="38"/>
      <c r="EK737" s="38"/>
      <c r="EL737" s="38"/>
      <c r="EM737" s="38"/>
      <c r="EN737" s="38"/>
      <c r="EO737" s="38"/>
      <c r="EP737" s="38"/>
      <c r="EQ737" s="38"/>
      <c r="ER737" s="38"/>
      <c r="ES737" s="38"/>
      <c r="ET737" s="38"/>
      <c r="EU737" s="38"/>
      <c r="EV737" s="38"/>
      <c r="EW737" s="38"/>
      <c r="EX737" s="38"/>
      <c r="EY737" s="38"/>
      <c r="EZ737" s="38"/>
    </row>
    <row r="738" spans="1:156" ht="20.100000000000001" customHeight="1" x14ac:dyDescent="0.25">
      <c r="A738" s="43"/>
      <c r="B738" s="54"/>
      <c r="C738" s="55"/>
      <c r="D738" s="43"/>
      <c r="E738" s="43"/>
      <c r="F738" s="43"/>
      <c r="G738" s="43"/>
      <c r="H738" s="43"/>
      <c r="I738" s="56"/>
      <c r="J738" s="38"/>
      <c r="L738" s="41"/>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c r="CY738" s="38"/>
      <c r="CZ738" s="38"/>
      <c r="DA738" s="38"/>
      <c r="DB738" s="38"/>
      <c r="DC738" s="38"/>
      <c r="DD738" s="38"/>
      <c r="DE738" s="38"/>
      <c r="DF738" s="38"/>
      <c r="DG738" s="38"/>
      <c r="DH738" s="38"/>
      <c r="DI738" s="38"/>
      <c r="DJ738" s="38"/>
      <c r="DK738" s="38"/>
      <c r="DL738" s="38"/>
      <c r="DM738" s="38"/>
      <c r="DN738" s="38"/>
      <c r="DO738" s="38"/>
      <c r="DP738" s="38"/>
      <c r="DQ738" s="38"/>
      <c r="DR738" s="38"/>
      <c r="DS738" s="38"/>
      <c r="DT738" s="38"/>
      <c r="DU738" s="38"/>
      <c r="DV738" s="38"/>
      <c r="DW738" s="38"/>
      <c r="DX738" s="38"/>
      <c r="DY738" s="38"/>
      <c r="DZ738" s="38"/>
      <c r="EA738" s="38"/>
      <c r="EB738" s="38"/>
      <c r="EC738" s="38"/>
      <c r="ED738" s="38"/>
      <c r="EE738" s="38"/>
      <c r="EF738" s="38"/>
      <c r="EG738" s="38"/>
      <c r="EH738" s="38"/>
      <c r="EI738" s="38"/>
      <c r="EJ738" s="38"/>
      <c r="EK738" s="38"/>
      <c r="EL738" s="38"/>
      <c r="EM738" s="38"/>
      <c r="EN738" s="38"/>
      <c r="EO738" s="38"/>
      <c r="EP738" s="38"/>
      <c r="EQ738" s="38"/>
      <c r="ER738" s="38"/>
      <c r="ES738" s="38"/>
      <c r="ET738" s="38"/>
      <c r="EU738" s="38"/>
      <c r="EV738" s="38"/>
      <c r="EW738" s="38"/>
      <c r="EX738" s="38"/>
      <c r="EY738" s="38"/>
      <c r="EZ738" s="38"/>
    </row>
    <row r="739" spans="1:156" ht="20.100000000000001" customHeight="1" x14ac:dyDescent="0.25">
      <c r="A739" s="43"/>
      <c r="B739" s="54"/>
      <c r="C739" s="55"/>
      <c r="D739" s="43"/>
      <c r="E739" s="43"/>
      <c r="F739" s="43"/>
      <c r="G739" s="43"/>
      <c r="H739" s="43"/>
      <c r="I739" s="56"/>
      <c r="J739" s="38"/>
      <c r="L739" s="41"/>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c r="CY739" s="38"/>
      <c r="CZ739" s="38"/>
      <c r="DA739" s="38"/>
      <c r="DB739" s="38"/>
      <c r="DC739" s="38"/>
      <c r="DD739" s="38"/>
      <c r="DE739" s="38"/>
      <c r="DF739" s="38"/>
      <c r="DG739" s="38"/>
      <c r="DH739" s="38"/>
      <c r="DI739" s="38"/>
      <c r="DJ739" s="38"/>
      <c r="DK739" s="38"/>
      <c r="DL739" s="38"/>
      <c r="DM739" s="38"/>
      <c r="DN739" s="38"/>
      <c r="DO739" s="38"/>
      <c r="DP739" s="38"/>
      <c r="DQ739" s="38"/>
      <c r="DR739" s="38"/>
      <c r="DS739" s="38"/>
      <c r="DT739" s="38"/>
      <c r="DU739" s="38"/>
      <c r="DV739" s="38"/>
      <c r="DW739" s="38"/>
      <c r="DX739" s="38"/>
      <c r="DY739" s="38"/>
      <c r="DZ739" s="38"/>
      <c r="EA739" s="38"/>
      <c r="EB739" s="38"/>
      <c r="EC739" s="38"/>
      <c r="ED739" s="38"/>
      <c r="EE739" s="38"/>
      <c r="EF739" s="38"/>
      <c r="EG739" s="38"/>
      <c r="EH739" s="38"/>
      <c r="EI739" s="38"/>
      <c r="EJ739" s="38"/>
      <c r="EK739" s="38"/>
      <c r="EL739" s="38"/>
      <c r="EM739" s="38"/>
      <c r="EN739" s="38"/>
      <c r="EO739" s="38"/>
      <c r="EP739" s="38"/>
      <c r="EQ739" s="38"/>
      <c r="ER739" s="38"/>
      <c r="ES739" s="38"/>
      <c r="ET739" s="38"/>
      <c r="EU739" s="38"/>
      <c r="EV739" s="38"/>
      <c r="EW739" s="38"/>
      <c r="EX739" s="38"/>
      <c r="EY739" s="38"/>
      <c r="EZ739" s="38"/>
    </row>
    <row r="740" spans="1:156" ht="20.100000000000001" customHeight="1" x14ac:dyDescent="0.25">
      <c r="A740" s="43"/>
      <c r="B740" s="54"/>
      <c r="C740" s="55"/>
      <c r="D740" s="43"/>
      <c r="E740" s="43"/>
      <c r="F740" s="43"/>
      <c r="G740" s="43"/>
      <c r="H740" s="43"/>
      <c r="I740" s="56"/>
      <c r="J740" s="38"/>
      <c r="L740" s="41"/>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c r="CY740" s="38"/>
      <c r="CZ740" s="38"/>
      <c r="DA740" s="38"/>
      <c r="DB740" s="38"/>
      <c r="DC740" s="38"/>
      <c r="DD740" s="38"/>
      <c r="DE740" s="38"/>
      <c r="DF740" s="38"/>
      <c r="DG740" s="38"/>
      <c r="DH740" s="38"/>
      <c r="DI740" s="38"/>
      <c r="DJ740" s="38"/>
      <c r="DK740" s="38"/>
      <c r="DL740" s="38"/>
      <c r="DM740" s="38"/>
      <c r="DN740" s="38"/>
      <c r="DO740" s="38"/>
      <c r="DP740" s="38"/>
      <c r="DQ740" s="38"/>
      <c r="DR740" s="38"/>
      <c r="DS740" s="38"/>
      <c r="DT740" s="38"/>
      <c r="DU740" s="38"/>
      <c r="DV740" s="38"/>
      <c r="DW740" s="38"/>
      <c r="DX740" s="38"/>
      <c r="DY740" s="38"/>
      <c r="DZ740" s="38"/>
      <c r="EA740" s="38"/>
      <c r="EB740" s="38"/>
      <c r="EC740" s="38"/>
      <c r="ED740" s="38"/>
      <c r="EE740" s="38"/>
      <c r="EF740" s="38"/>
      <c r="EG740" s="38"/>
      <c r="EH740" s="38"/>
      <c r="EI740" s="38"/>
      <c r="EJ740" s="38"/>
      <c r="EK740" s="38"/>
      <c r="EL740" s="38"/>
      <c r="EM740" s="38"/>
      <c r="EN740" s="38"/>
      <c r="EO740" s="38"/>
      <c r="EP740" s="38"/>
      <c r="EQ740" s="38"/>
      <c r="ER740" s="38"/>
      <c r="ES740" s="38"/>
      <c r="ET740" s="38"/>
      <c r="EU740" s="38"/>
      <c r="EV740" s="38"/>
      <c r="EW740" s="38"/>
      <c r="EX740" s="38"/>
      <c r="EY740" s="38"/>
      <c r="EZ740" s="38"/>
    </row>
    <row r="741" spans="1:156" ht="20.100000000000001" customHeight="1" x14ac:dyDescent="0.25">
      <c r="A741" s="43"/>
      <c r="B741" s="54"/>
      <c r="C741" s="55"/>
      <c r="D741" s="43"/>
      <c r="E741" s="43"/>
      <c r="F741" s="43"/>
      <c r="G741" s="43"/>
      <c r="H741" s="43"/>
      <c r="I741" s="56"/>
      <c r="J741" s="38"/>
      <c r="L741" s="41"/>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c r="CY741" s="38"/>
      <c r="CZ741" s="38"/>
      <c r="DA741" s="38"/>
      <c r="DB741" s="38"/>
      <c r="DC741" s="38"/>
      <c r="DD741" s="38"/>
      <c r="DE741" s="38"/>
      <c r="DF741" s="38"/>
      <c r="DG741" s="38"/>
      <c r="DH741" s="38"/>
      <c r="DI741" s="38"/>
      <c r="DJ741" s="38"/>
      <c r="DK741" s="38"/>
      <c r="DL741" s="38"/>
      <c r="DM741" s="38"/>
      <c r="DN741" s="38"/>
      <c r="DO741" s="38"/>
      <c r="DP741" s="38"/>
      <c r="DQ741" s="38"/>
      <c r="DR741" s="38"/>
      <c r="DS741" s="38"/>
      <c r="DT741" s="38"/>
      <c r="DU741" s="38"/>
      <c r="DV741" s="38"/>
      <c r="DW741" s="38"/>
      <c r="DX741" s="38"/>
      <c r="DY741" s="38"/>
      <c r="DZ741" s="38"/>
      <c r="EA741" s="38"/>
      <c r="EB741" s="38"/>
      <c r="EC741" s="38"/>
      <c r="ED741" s="38"/>
      <c r="EE741" s="38"/>
      <c r="EF741" s="38"/>
      <c r="EG741" s="38"/>
      <c r="EH741" s="38"/>
      <c r="EI741" s="38"/>
      <c r="EJ741" s="38"/>
      <c r="EK741" s="38"/>
      <c r="EL741" s="38"/>
      <c r="EM741" s="38"/>
      <c r="EN741" s="38"/>
      <c r="EO741" s="38"/>
      <c r="EP741" s="38"/>
      <c r="EQ741" s="38"/>
      <c r="ER741" s="38"/>
      <c r="ES741" s="38"/>
      <c r="ET741" s="38"/>
      <c r="EU741" s="38"/>
      <c r="EV741" s="38"/>
      <c r="EW741" s="38"/>
      <c r="EX741" s="38"/>
      <c r="EY741" s="38"/>
      <c r="EZ741" s="38"/>
    </row>
    <row r="742" spans="1:156" ht="20.100000000000001" customHeight="1" x14ac:dyDescent="0.25">
      <c r="A742" s="43"/>
      <c r="B742" s="54"/>
      <c r="C742" s="55"/>
      <c r="D742" s="43"/>
      <c r="E742" s="43"/>
      <c r="F742" s="43"/>
      <c r="G742" s="43"/>
      <c r="H742" s="43"/>
      <c r="I742" s="56"/>
      <c r="J742" s="38"/>
      <c r="L742" s="41"/>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c r="CY742" s="38"/>
      <c r="CZ742" s="38"/>
      <c r="DA742" s="38"/>
      <c r="DB742" s="38"/>
      <c r="DC742" s="38"/>
      <c r="DD742" s="38"/>
      <c r="DE742" s="38"/>
      <c r="DF742" s="38"/>
      <c r="DG742" s="38"/>
      <c r="DH742" s="38"/>
      <c r="DI742" s="38"/>
      <c r="DJ742" s="38"/>
      <c r="DK742" s="38"/>
      <c r="DL742" s="38"/>
      <c r="DM742" s="38"/>
      <c r="DN742" s="38"/>
      <c r="DO742" s="38"/>
      <c r="DP742" s="38"/>
      <c r="DQ742" s="38"/>
      <c r="DR742" s="38"/>
      <c r="DS742" s="38"/>
      <c r="DT742" s="38"/>
      <c r="DU742" s="38"/>
      <c r="DV742" s="38"/>
      <c r="DW742" s="38"/>
      <c r="DX742" s="38"/>
      <c r="DY742" s="38"/>
      <c r="DZ742" s="38"/>
      <c r="EA742" s="38"/>
      <c r="EB742" s="38"/>
      <c r="EC742" s="38"/>
      <c r="ED742" s="38"/>
      <c r="EE742" s="38"/>
      <c r="EF742" s="38"/>
      <c r="EG742" s="38"/>
      <c r="EH742" s="38"/>
      <c r="EI742" s="38"/>
      <c r="EJ742" s="38"/>
      <c r="EK742" s="38"/>
      <c r="EL742" s="38"/>
      <c r="EM742" s="38"/>
      <c r="EN742" s="38"/>
      <c r="EO742" s="38"/>
      <c r="EP742" s="38"/>
      <c r="EQ742" s="38"/>
      <c r="ER742" s="38"/>
      <c r="ES742" s="38"/>
      <c r="ET742" s="38"/>
      <c r="EU742" s="38"/>
      <c r="EV742" s="38"/>
      <c r="EW742" s="38"/>
      <c r="EX742" s="38"/>
      <c r="EY742" s="38"/>
      <c r="EZ742" s="38"/>
    </row>
    <row r="743" spans="1:156" ht="20.100000000000001" customHeight="1" x14ac:dyDescent="0.25">
      <c r="A743" s="43"/>
      <c r="B743" s="54"/>
      <c r="C743" s="55"/>
      <c r="D743" s="43"/>
      <c r="E743" s="43"/>
      <c r="F743" s="43"/>
      <c r="G743" s="43"/>
      <c r="H743" s="43"/>
      <c r="I743" s="56"/>
      <c r="J743" s="38"/>
      <c r="L743" s="41"/>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c r="CY743" s="38"/>
      <c r="CZ743" s="38"/>
      <c r="DA743" s="38"/>
      <c r="DB743" s="38"/>
      <c r="DC743" s="38"/>
      <c r="DD743" s="38"/>
      <c r="DE743" s="38"/>
      <c r="DF743" s="38"/>
      <c r="DG743" s="38"/>
      <c r="DH743" s="38"/>
      <c r="DI743" s="38"/>
      <c r="DJ743" s="38"/>
      <c r="DK743" s="38"/>
      <c r="DL743" s="38"/>
      <c r="DM743" s="38"/>
      <c r="DN743" s="38"/>
      <c r="DO743" s="38"/>
      <c r="DP743" s="38"/>
      <c r="DQ743" s="38"/>
      <c r="DR743" s="38"/>
      <c r="DS743" s="38"/>
      <c r="DT743" s="38"/>
      <c r="DU743" s="38"/>
      <c r="DV743" s="38"/>
      <c r="DW743" s="38"/>
      <c r="DX743" s="38"/>
      <c r="DY743" s="38"/>
      <c r="DZ743" s="38"/>
      <c r="EA743" s="38"/>
      <c r="EB743" s="38"/>
      <c r="EC743" s="38"/>
      <c r="ED743" s="38"/>
      <c r="EE743" s="38"/>
      <c r="EF743" s="38"/>
      <c r="EG743" s="38"/>
      <c r="EH743" s="38"/>
      <c r="EI743" s="38"/>
      <c r="EJ743" s="38"/>
      <c r="EK743" s="38"/>
      <c r="EL743" s="38"/>
      <c r="EM743" s="38"/>
      <c r="EN743" s="38"/>
      <c r="EO743" s="38"/>
      <c r="EP743" s="38"/>
      <c r="EQ743" s="38"/>
      <c r="ER743" s="38"/>
      <c r="ES743" s="38"/>
      <c r="ET743" s="38"/>
      <c r="EU743" s="38"/>
      <c r="EV743" s="38"/>
      <c r="EW743" s="38"/>
      <c r="EX743" s="38"/>
      <c r="EY743" s="38"/>
      <c r="EZ743" s="38"/>
    </row>
    <row r="744" spans="1:156" ht="20.100000000000001" customHeight="1" x14ac:dyDescent="0.25">
      <c r="A744" s="43"/>
      <c r="B744" s="54"/>
      <c r="C744" s="55"/>
      <c r="D744" s="43"/>
      <c r="E744" s="43"/>
      <c r="F744" s="43"/>
      <c r="G744" s="43"/>
      <c r="H744" s="43"/>
      <c r="I744" s="56"/>
      <c r="J744" s="38"/>
      <c r="L744" s="4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c r="CY744" s="38"/>
      <c r="CZ744" s="38"/>
      <c r="DA744" s="38"/>
      <c r="DB744" s="38"/>
      <c r="DC744" s="38"/>
      <c r="DD744" s="38"/>
      <c r="DE744" s="38"/>
      <c r="DF744" s="38"/>
      <c r="DG744" s="38"/>
      <c r="DH744" s="38"/>
      <c r="DI744" s="38"/>
      <c r="DJ744" s="38"/>
      <c r="DK744" s="38"/>
      <c r="DL744" s="38"/>
      <c r="DM744" s="38"/>
      <c r="DN744" s="38"/>
      <c r="DO744" s="38"/>
      <c r="DP744" s="38"/>
      <c r="DQ744" s="38"/>
      <c r="DR744" s="38"/>
      <c r="DS744" s="38"/>
      <c r="DT744" s="38"/>
      <c r="DU744" s="38"/>
      <c r="DV744" s="38"/>
      <c r="DW744" s="38"/>
      <c r="DX744" s="38"/>
      <c r="DY744" s="38"/>
      <c r="DZ744" s="38"/>
      <c r="EA744" s="38"/>
      <c r="EB744" s="38"/>
      <c r="EC744" s="38"/>
      <c r="ED744" s="38"/>
      <c r="EE744" s="38"/>
      <c r="EF744" s="38"/>
      <c r="EG744" s="38"/>
      <c r="EH744" s="38"/>
      <c r="EI744" s="38"/>
      <c r="EJ744" s="38"/>
      <c r="EK744" s="38"/>
      <c r="EL744" s="38"/>
      <c r="EM744" s="38"/>
      <c r="EN744" s="38"/>
      <c r="EO744" s="38"/>
      <c r="EP744" s="38"/>
      <c r="EQ744" s="38"/>
      <c r="ER744" s="38"/>
      <c r="ES744" s="38"/>
      <c r="ET744" s="38"/>
      <c r="EU744" s="38"/>
      <c r="EV744" s="38"/>
      <c r="EW744" s="38"/>
      <c r="EX744" s="38"/>
      <c r="EY744" s="38"/>
      <c r="EZ744" s="38"/>
    </row>
    <row r="745" spans="1:156" ht="20.100000000000001" customHeight="1" x14ac:dyDescent="0.25">
      <c r="A745" s="43"/>
      <c r="B745" s="54"/>
      <c r="C745" s="55"/>
      <c r="D745" s="43"/>
      <c r="E745" s="43"/>
      <c r="F745" s="43"/>
      <c r="G745" s="43"/>
      <c r="H745" s="43"/>
      <c r="I745" s="56"/>
      <c r="J745" s="38"/>
      <c r="L745" s="41"/>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c r="CY745" s="38"/>
      <c r="CZ745" s="38"/>
      <c r="DA745" s="38"/>
      <c r="DB745" s="38"/>
      <c r="DC745" s="38"/>
      <c r="DD745" s="38"/>
      <c r="DE745" s="38"/>
      <c r="DF745" s="38"/>
      <c r="DG745" s="38"/>
      <c r="DH745" s="38"/>
      <c r="DI745" s="38"/>
      <c r="DJ745" s="38"/>
      <c r="DK745" s="38"/>
      <c r="DL745" s="38"/>
      <c r="DM745" s="38"/>
      <c r="DN745" s="38"/>
      <c r="DO745" s="38"/>
      <c r="DP745" s="38"/>
      <c r="DQ745" s="38"/>
      <c r="DR745" s="38"/>
      <c r="DS745" s="38"/>
      <c r="DT745" s="38"/>
      <c r="DU745" s="38"/>
      <c r="DV745" s="38"/>
      <c r="DW745" s="38"/>
      <c r="DX745" s="38"/>
      <c r="DY745" s="38"/>
      <c r="DZ745" s="38"/>
      <c r="EA745" s="38"/>
      <c r="EB745" s="38"/>
      <c r="EC745" s="38"/>
      <c r="ED745" s="38"/>
      <c r="EE745" s="38"/>
      <c r="EF745" s="38"/>
      <c r="EG745" s="38"/>
      <c r="EH745" s="38"/>
      <c r="EI745" s="38"/>
      <c r="EJ745" s="38"/>
      <c r="EK745" s="38"/>
      <c r="EL745" s="38"/>
      <c r="EM745" s="38"/>
      <c r="EN745" s="38"/>
      <c r="EO745" s="38"/>
      <c r="EP745" s="38"/>
      <c r="EQ745" s="38"/>
      <c r="ER745" s="38"/>
      <c r="ES745" s="38"/>
      <c r="ET745" s="38"/>
      <c r="EU745" s="38"/>
      <c r="EV745" s="38"/>
      <c r="EW745" s="38"/>
      <c r="EX745" s="38"/>
      <c r="EY745" s="38"/>
      <c r="EZ745" s="38"/>
    </row>
    <row r="746" spans="1:156" ht="20.100000000000001" customHeight="1" x14ac:dyDescent="0.25">
      <c r="A746" s="43"/>
      <c r="B746" s="54"/>
      <c r="C746" s="55"/>
      <c r="D746" s="43"/>
      <c r="E746" s="43"/>
      <c r="F746" s="43"/>
      <c r="G746" s="43"/>
      <c r="H746" s="43"/>
      <c r="I746" s="56"/>
      <c r="J746" s="38"/>
      <c r="L746" s="41"/>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c r="CY746" s="38"/>
      <c r="CZ746" s="38"/>
      <c r="DA746" s="38"/>
      <c r="DB746" s="38"/>
      <c r="DC746" s="38"/>
      <c r="DD746" s="38"/>
      <c r="DE746" s="38"/>
      <c r="DF746" s="38"/>
      <c r="DG746" s="38"/>
      <c r="DH746" s="38"/>
      <c r="DI746" s="38"/>
      <c r="DJ746" s="38"/>
      <c r="DK746" s="38"/>
      <c r="DL746" s="38"/>
      <c r="DM746" s="38"/>
      <c r="DN746" s="38"/>
      <c r="DO746" s="38"/>
      <c r="DP746" s="38"/>
      <c r="DQ746" s="38"/>
      <c r="DR746" s="38"/>
      <c r="DS746" s="38"/>
      <c r="DT746" s="38"/>
      <c r="DU746" s="38"/>
      <c r="DV746" s="38"/>
      <c r="DW746" s="38"/>
      <c r="DX746" s="38"/>
      <c r="DY746" s="38"/>
      <c r="DZ746" s="38"/>
      <c r="EA746" s="38"/>
      <c r="EB746" s="38"/>
      <c r="EC746" s="38"/>
      <c r="ED746" s="38"/>
      <c r="EE746" s="38"/>
      <c r="EF746" s="38"/>
      <c r="EG746" s="38"/>
      <c r="EH746" s="38"/>
      <c r="EI746" s="38"/>
      <c r="EJ746" s="38"/>
      <c r="EK746" s="38"/>
      <c r="EL746" s="38"/>
      <c r="EM746" s="38"/>
      <c r="EN746" s="38"/>
      <c r="EO746" s="38"/>
      <c r="EP746" s="38"/>
      <c r="EQ746" s="38"/>
      <c r="ER746" s="38"/>
      <c r="ES746" s="38"/>
      <c r="ET746" s="38"/>
      <c r="EU746" s="38"/>
      <c r="EV746" s="38"/>
      <c r="EW746" s="38"/>
      <c r="EX746" s="38"/>
      <c r="EY746" s="38"/>
      <c r="EZ746" s="38"/>
    </row>
    <row r="747" spans="1:156" ht="20.100000000000001" customHeight="1" x14ac:dyDescent="0.25">
      <c r="A747" s="43"/>
      <c r="B747" s="54"/>
      <c r="C747" s="55"/>
      <c r="D747" s="43"/>
      <c r="E747" s="43"/>
      <c r="F747" s="43"/>
      <c r="G747" s="43"/>
      <c r="H747" s="43"/>
      <c r="I747" s="56"/>
      <c r="J747" s="38"/>
      <c r="L747" s="41"/>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c r="CY747" s="38"/>
      <c r="CZ747" s="38"/>
      <c r="DA747" s="38"/>
      <c r="DB747" s="38"/>
      <c r="DC747" s="38"/>
      <c r="DD747" s="38"/>
      <c r="DE747" s="38"/>
      <c r="DF747" s="38"/>
      <c r="DG747" s="38"/>
      <c r="DH747" s="38"/>
      <c r="DI747" s="38"/>
      <c r="DJ747" s="38"/>
      <c r="DK747" s="38"/>
      <c r="DL747" s="38"/>
      <c r="DM747" s="38"/>
      <c r="DN747" s="38"/>
      <c r="DO747" s="38"/>
      <c r="DP747" s="38"/>
      <c r="DQ747" s="38"/>
      <c r="DR747" s="38"/>
      <c r="DS747" s="38"/>
      <c r="DT747" s="38"/>
      <c r="DU747" s="38"/>
      <c r="DV747" s="38"/>
      <c r="DW747" s="38"/>
      <c r="DX747" s="38"/>
      <c r="DY747" s="38"/>
      <c r="DZ747" s="38"/>
      <c r="EA747" s="38"/>
      <c r="EB747" s="38"/>
      <c r="EC747" s="38"/>
      <c r="ED747" s="38"/>
      <c r="EE747" s="38"/>
      <c r="EF747" s="38"/>
      <c r="EG747" s="38"/>
      <c r="EH747" s="38"/>
      <c r="EI747" s="38"/>
      <c r="EJ747" s="38"/>
      <c r="EK747" s="38"/>
      <c r="EL747" s="38"/>
      <c r="EM747" s="38"/>
      <c r="EN747" s="38"/>
      <c r="EO747" s="38"/>
      <c r="EP747" s="38"/>
      <c r="EQ747" s="38"/>
      <c r="ER747" s="38"/>
      <c r="ES747" s="38"/>
      <c r="ET747" s="38"/>
      <c r="EU747" s="38"/>
      <c r="EV747" s="38"/>
      <c r="EW747" s="38"/>
      <c r="EX747" s="38"/>
      <c r="EY747" s="38"/>
      <c r="EZ747" s="38"/>
    </row>
    <row r="748" spans="1:156" ht="20.100000000000001" customHeight="1" x14ac:dyDescent="0.25">
      <c r="A748" s="43"/>
      <c r="B748" s="54"/>
      <c r="C748" s="55"/>
      <c r="D748" s="43"/>
      <c r="E748" s="43"/>
      <c r="F748" s="43"/>
      <c r="G748" s="43"/>
      <c r="H748" s="43"/>
      <c r="I748" s="56"/>
      <c r="J748" s="38"/>
      <c r="L748" s="41"/>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c r="CY748" s="38"/>
      <c r="CZ748" s="38"/>
      <c r="DA748" s="38"/>
      <c r="DB748" s="38"/>
      <c r="DC748" s="38"/>
      <c r="DD748" s="38"/>
      <c r="DE748" s="38"/>
      <c r="DF748" s="38"/>
      <c r="DG748" s="38"/>
      <c r="DH748" s="38"/>
      <c r="DI748" s="38"/>
      <c r="DJ748" s="38"/>
      <c r="DK748" s="38"/>
      <c r="DL748" s="38"/>
      <c r="DM748" s="38"/>
      <c r="DN748" s="38"/>
      <c r="DO748" s="38"/>
      <c r="DP748" s="38"/>
      <c r="DQ748" s="38"/>
      <c r="DR748" s="38"/>
      <c r="DS748" s="38"/>
      <c r="DT748" s="38"/>
      <c r="DU748" s="38"/>
      <c r="DV748" s="38"/>
      <c r="DW748" s="38"/>
      <c r="DX748" s="38"/>
      <c r="DY748" s="38"/>
      <c r="DZ748" s="38"/>
      <c r="EA748" s="38"/>
      <c r="EB748" s="38"/>
      <c r="EC748" s="38"/>
      <c r="ED748" s="38"/>
      <c r="EE748" s="38"/>
      <c r="EF748" s="38"/>
      <c r="EG748" s="38"/>
      <c r="EH748" s="38"/>
      <c r="EI748" s="38"/>
      <c r="EJ748" s="38"/>
      <c r="EK748" s="38"/>
      <c r="EL748" s="38"/>
      <c r="EM748" s="38"/>
      <c r="EN748" s="38"/>
      <c r="EO748" s="38"/>
      <c r="EP748" s="38"/>
      <c r="EQ748" s="38"/>
      <c r="ER748" s="38"/>
      <c r="ES748" s="38"/>
      <c r="ET748" s="38"/>
      <c r="EU748" s="38"/>
      <c r="EV748" s="38"/>
      <c r="EW748" s="38"/>
      <c r="EX748" s="38"/>
      <c r="EY748" s="38"/>
      <c r="EZ748" s="38"/>
    </row>
    <row r="749" spans="1:156" ht="20.100000000000001" customHeight="1" x14ac:dyDescent="0.25">
      <c r="A749" s="43"/>
      <c r="B749" s="54"/>
      <c r="C749" s="55"/>
      <c r="D749" s="43"/>
      <c r="E749" s="43"/>
      <c r="F749" s="43"/>
      <c r="G749" s="43"/>
      <c r="H749" s="43"/>
      <c r="I749" s="56"/>
      <c r="J749" s="38"/>
      <c r="L749" s="41"/>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c r="CY749" s="38"/>
      <c r="CZ749" s="38"/>
      <c r="DA749" s="38"/>
      <c r="DB749" s="38"/>
      <c r="DC749" s="38"/>
      <c r="DD749" s="38"/>
      <c r="DE749" s="38"/>
      <c r="DF749" s="38"/>
      <c r="DG749" s="38"/>
      <c r="DH749" s="38"/>
      <c r="DI749" s="38"/>
      <c r="DJ749" s="38"/>
      <c r="DK749" s="38"/>
      <c r="DL749" s="38"/>
      <c r="DM749" s="38"/>
      <c r="DN749" s="38"/>
      <c r="DO749" s="38"/>
      <c r="DP749" s="38"/>
      <c r="DQ749" s="38"/>
      <c r="DR749" s="38"/>
      <c r="DS749" s="38"/>
      <c r="DT749" s="38"/>
      <c r="DU749" s="38"/>
      <c r="DV749" s="38"/>
      <c r="DW749" s="38"/>
      <c r="DX749" s="38"/>
      <c r="DY749" s="38"/>
      <c r="DZ749" s="38"/>
      <c r="EA749" s="38"/>
      <c r="EB749" s="38"/>
      <c r="EC749" s="38"/>
      <c r="ED749" s="38"/>
      <c r="EE749" s="38"/>
      <c r="EF749" s="38"/>
      <c r="EG749" s="38"/>
      <c r="EH749" s="38"/>
      <c r="EI749" s="38"/>
      <c r="EJ749" s="38"/>
      <c r="EK749" s="38"/>
      <c r="EL749" s="38"/>
      <c r="EM749" s="38"/>
      <c r="EN749" s="38"/>
      <c r="EO749" s="38"/>
      <c r="EP749" s="38"/>
      <c r="EQ749" s="38"/>
      <c r="ER749" s="38"/>
      <c r="ES749" s="38"/>
      <c r="ET749" s="38"/>
      <c r="EU749" s="38"/>
      <c r="EV749" s="38"/>
      <c r="EW749" s="38"/>
      <c r="EX749" s="38"/>
      <c r="EY749" s="38"/>
      <c r="EZ749" s="38"/>
    </row>
    <row r="750" spans="1:156" ht="20.100000000000001" customHeight="1" x14ac:dyDescent="0.25">
      <c r="A750" s="43"/>
      <c r="B750" s="54"/>
      <c r="C750" s="55"/>
      <c r="D750" s="43"/>
      <c r="E750" s="43"/>
      <c r="F750" s="43"/>
      <c r="G750" s="43"/>
      <c r="H750" s="43"/>
      <c r="I750" s="56"/>
      <c r="J750" s="38"/>
      <c r="L750" s="41"/>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c r="CY750" s="38"/>
      <c r="CZ750" s="38"/>
      <c r="DA750" s="38"/>
      <c r="DB750" s="38"/>
      <c r="DC750" s="38"/>
      <c r="DD750" s="38"/>
      <c r="DE750" s="38"/>
      <c r="DF750" s="38"/>
      <c r="DG750" s="38"/>
      <c r="DH750" s="38"/>
      <c r="DI750" s="38"/>
      <c r="DJ750" s="38"/>
      <c r="DK750" s="38"/>
      <c r="DL750" s="38"/>
      <c r="DM750" s="38"/>
      <c r="DN750" s="38"/>
      <c r="DO750" s="38"/>
      <c r="DP750" s="38"/>
      <c r="DQ750" s="38"/>
      <c r="DR750" s="38"/>
      <c r="DS750" s="38"/>
      <c r="DT750" s="38"/>
      <c r="DU750" s="38"/>
      <c r="DV750" s="38"/>
      <c r="DW750" s="38"/>
      <c r="DX750" s="38"/>
      <c r="DY750" s="38"/>
      <c r="DZ750" s="38"/>
      <c r="EA750" s="38"/>
      <c r="EB750" s="38"/>
      <c r="EC750" s="38"/>
      <c r="ED750" s="38"/>
      <c r="EE750" s="38"/>
      <c r="EF750" s="38"/>
      <c r="EG750" s="38"/>
      <c r="EH750" s="38"/>
      <c r="EI750" s="38"/>
      <c r="EJ750" s="38"/>
      <c r="EK750" s="38"/>
      <c r="EL750" s="38"/>
      <c r="EM750" s="38"/>
      <c r="EN750" s="38"/>
      <c r="EO750" s="38"/>
      <c r="EP750" s="38"/>
      <c r="EQ750" s="38"/>
      <c r="ER750" s="38"/>
      <c r="ES750" s="38"/>
      <c r="ET750" s="38"/>
      <c r="EU750" s="38"/>
      <c r="EV750" s="38"/>
      <c r="EW750" s="38"/>
      <c r="EX750" s="38"/>
      <c r="EY750" s="38"/>
      <c r="EZ750" s="38"/>
    </row>
    <row r="751" spans="1:156" ht="20.100000000000001" customHeight="1" x14ac:dyDescent="0.25">
      <c r="A751" s="43"/>
      <c r="B751" s="54"/>
      <c r="C751" s="55"/>
      <c r="D751" s="43"/>
      <c r="E751" s="43"/>
      <c r="F751" s="43"/>
      <c r="G751" s="43"/>
      <c r="H751" s="43"/>
      <c r="I751" s="56"/>
      <c r="J751" s="38"/>
      <c r="L751" s="41"/>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c r="CY751" s="38"/>
      <c r="CZ751" s="38"/>
      <c r="DA751" s="38"/>
      <c r="DB751" s="38"/>
      <c r="DC751" s="38"/>
      <c r="DD751" s="38"/>
      <c r="DE751" s="38"/>
      <c r="DF751" s="38"/>
      <c r="DG751" s="38"/>
      <c r="DH751" s="38"/>
      <c r="DI751" s="38"/>
      <c r="DJ751" s="38"/>
      <c r="DK751" s="38"/>
      <c r="DL751" s="38"/>
      <c r="DM751" s="38"/>
      <c r="DN751" s="38"/>
      <c r="DO751" s="38"/>
      <c r="DP751" s="38"/>
      <c r="DQ751" s="38"/>
      <c r="DR751" s="38"/>
      <c r="DS751" s="38"/>
      <c r="DT751" s="38"/>
      <c r="DU751" s="38"/>
      <c r="DV751" s="38"/>
      <c r="DW751" s="38"/>
      <c r="DX751" s="38"/>
      <c r="DY751" s="38"/>
      <c r="DZ751" s="38"/>
      <c r="EA751" s="38"/>
      <c r="EB751" s="38"/>
      <c r="EC751" s="38"/>
      <c r="ED751" s="38"/>
      <c r="EE751" s="38"/>
      <c r="EF751" s="38"/>
      <c r="EG751" s="38"/>
      <c r="EH751" s="38"/>
      <c r="EI751" s="38"/>
      <c r="EJ751" s="38"/>
      <c r="EK751" s="38"/>
      <c r="EL751" s="38"/>
      <c r="EM751" s="38"/>
      <c r="EN751" s="38"/>
      <c r="EO751" s="38"/>
      <c r="EP751" s="38"/>
      <c r="EQ751" s="38"/>
      <c r="ER751" s="38"/>
      <c r="ES751" s="38"/>
      <c r="ET751" s="38"/>
      <c r="EU751" s="38"/>
      <c r="EV751" s="38"/>
      <c r="EW751" s="38"/>
      <c r="EX751" s="38"/>
      <c r="EY751" s="38"/>
      <c r="EZ751" s="38"/>
    </row>
    <row r="752" spans="1:156" ht="20.100000000000001" customHeight="1" x14ac:dyDescent="0.25">
      <c r="A752" s="43"/>
      <c r="B752" s="54"/>
      <c r="C752" s="55"/>
      <c r="D752" s="43"/>
      <c r="E752" s="43"/>
      <c r="F752" s="43"/>
      <c r="G752" s="43"/>
      <c r="H752" s="43"/>
      <c r="I752" s="56"/>
      <c r="J752" s="38"/>
      <c r="L752" s="41"/>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c r="CY752" s="38"/>
      <c r="CZ752" s="38"/>
      <c r="DA752" s="38"/>
      <c r="DB752" s="38"/>
      <c r="DC752" s="38"/>
      <c r="DD752" s="38"/>
      <c r="DE752" s="38"/>
      <c r="DF752" s="38"/>
      <c r="DG752" s="38"/>
      <c r="DH752" s="38"/>
      <c r="DI752" s="38"/>
      <c r="DJ752" s="38"/>
      <c r="DK752" s="38"/>
      <c r="DL752" s="38"/>
      <c r="DM752" s="38"/>
      <c r="DN752" s="38"/>
      <c r="DO752" s="38"/>
      <c r="DP752" s="38"/>
      <c r="DQ752" s="38"/>
      <c r="DR752" s="38"/>
      <c r="DS752" s="38"/>
      <c r="DT752" s="38"/>
      <c r="DU752" s="38"/>
      <c r="DV752" s="38"/>
      <c r="DW752" s="38"/>
      <c r="DX752" s="38"/>
      <c r="DY752" s="38"/>
      <c r="DZ752" s="38"/>
      <c r="EA752" s="38"/>
      <c r="EB752" s="38"/>
      <c r="EC752" s="38"/>
      <c r="ED752" s="38"/>
      <c r="EE752" s="38"/>
      <c r="EF752" s="38"/>
      <c r="EG752" s="38"/>
      <c r="EH752" s="38"/>
      <c r="EI752" s="38"/>
      <c r="EJ752" s="38"/>
      <c r="EK752" s="38"/>
      <c r="EL752" s="38"/>
      <c r="EM752" s="38"/>
      <c r="EN752" s="38"/>
      <c r="EO752" s="38"/>
      <c r="EP752" s="38"/>
      <c r="EQ752" s="38"/>
      <c r="ER752" s="38"/>
      <c r="ES752" s="38"/>
      <c r="ET752" s="38"/>
      <c r="EU752" s="38"/>
      <c r="EV752" s="38"/>
      <c r="EW752" s="38"/>
      <c r="EX752" s="38"/>
      <c r="EY752" s="38"/>
      <c r="EZ752" s="38"/>
    </row>
    <row r="753" spans="1:156" ht="20.100000000000001" customHeight="1" x14ac:dyDescent="0.25">
      <c r="A753" s="43"/>
      <c r="B753" s="54"/>
      <c r="C753" s="55"/>
      <c r="D753" s="43"/>
      <c r="E753" s="43"/>
      <c r="F753" s="43"/>
      <c r="G753" s="43"/>
      <c r="H753" s="43"/>
      <c r="I753" s="56"/>
      <c r="J753" s="38"/>
      <c r="L753" s="41"/>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8"/>
      <c r="CY753" s="38"/>
      <c r="CZ753" s="38"/>
      <c r="DA753" s="38"/>
      <c r="DB753" s="38"/>
      <c r="DC753" s="38"/>
      <c r="DD753" s="38"/>
      <c r="DE753" s="38"/>
      <c r="DF753" s="38"/>
      <c r="DG753" s="38"/>
      <c r="DH753" s="38"/>
      <c r="DI753" s="38"/>
      <c r="DJ753" s="38"/>
      <c r="DK753" s="38"/>
      <c r="DL753" s="38"/>
      <c r="DM753" s="38"/>
      <c r="DN753" s="38"/>
      <c r="DO753" s="38"/>
      <c r="DP753" s="38"/>
      <c r="DQ753" s="38"/>
      <c r="DR753" s="38"/>
      <c r="DS753" s="38"/>
      <c r="DT753" s="38"/>
      <c r="DU753" s="38"/>
      <c r="DV753" s="38"/>
      <c r="DW753" s="38"/>
      <c r="DX753" s="38"/>
      <c r="DY753" s="38"/>
      <c r="DZ753" s="38"/>
      <c r="EA753" s="38"/>
      <c r="EB753" s="38"/>
      <c r="EC753" s="38"/>
      <c r="ED753" s="38"/>
      <c r="EE753" s="38"/>
      <c r="EF753" s="38"/>
      <c r="EG753" s="38"/>
      <c r="EH753" s="38"/>
      <c r="EI753" s="38"/>
      <c r="EJ753" s="38"/>
      <c r="EK753" s="38"/>
      <c r="EL753" s="38"/>
      <c r="EM753" s="38"/>
      <c r="EN753" s="38"/>
      <c r="EO753" s="38"/>
      <c r="EP753" s="38"/>
      <c r="EQ753" s="38"/>
      <c r="ER753" s="38"/>
      <c r="ES753" s="38"/>
      <c r="ET753" s="38"/>
      <c r="EU753" s="38"/>
      <c r="EV753" s="38"/>
      <c r="EW753" s="38"/>
      <c r="EX753" s="38"/>
      <c r="EY753" s="38"/>
      <c r="EZ753" s="38"/>
    </row>
    <row r="754" spans="1:156" ht="20.100000000000001" customHeight="1" x14ac:dyDescent="0.25">
      <c r="A754" s="43"/>
      <c r="B754" s="54"/>
      <c r="C754" s="55"/>
      <c r="D754" s="43"/>
      <c r="E754" s="43"/>
      <c r="F754" s="43"/>
      <c r="G754" s="43"/>
      <c r="H754" s="43"/>
      <c r="I754" s="56"/>
      <c r="J754" s="38"/>
      <c r="L754" s="41"/>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c r="CY754" s="38"/>
      <c r="CZ754" s="38"/>
      <c r="DA754" s="38"/>
      <c r="DB754" s="38"/>
      <c r="DC754" s="38"/>
      <c r="DD754" s="38"/>
      <c r="DE754" s="38"/>
      <c r="DF754" s="38"/>
      <c r="DG754" s="38"/>
      <c r="DH754" s="38"/>
      <c r="DI754" s="38"/>
      <c r="DJ754" s="38"/>
      <c r="DK754" s="38"/>
      <c r="DL754" s="38"/>
      <c r="DM754" s="38"/>
      <c r="DN754" s="38"/>
      <c r="DO754" s="38"/>
      <c r="DP754" s="38"/>
      <c r="DQ754" s="38"/>
      <c r="DR754" s="38"/>
      <c r="DS754" s="38"/>
      <c r="DT754" s="38"/>
      <c r="DU754" s="38"/>
      <c r="DV754" s="38"/>
      <c r="DW754" s="38"/>
      <c r="DX754" s="38"/>
      <c r="DY754" s="38"/>
      <c r="DZ754" s="38"/>
      <c r="EA754" s="38"/>
      <c r="EB754" s="38"/>
      <c r="EC754" s="38"/>
      <c r="ED754" s="38"/>
      <c r="EE754" s="38"/>
      <c r="EF754" s="38"/>
      <c r="EG754" s="38"/>
      <c r="EH754" s="38"/>
      <c r="EI754" s="38"/>
      <c r="EJ754" s="38"/>
      <c r="EK754" s="38"/>
      <c r="EL754" s="38"/>
      <c r="EM754" s="38"/>
      <c r="EN754" s="38"/>
      <c r="EO754" s="38"/>
      <c r="EP754" s="38"/>
      <c r="EQ754" s="38"/>
      <c r="ER754" s="38"/>
      <c r="ES754" s="38"/>
      <c r="ET754" s="38"/>
      <c r="EU754" s="38"/>
      <c r="EV754" s="38"/>
      <c r="EW754" s="38"/>
      <c r="EX754" s="38"/>
      <c r="EY754" s="38"/>
      <c r="EZ754" s="38"/>
    </row>
    <row r="755" spans="1:156" ht="20.100000000000001" customHeight="1" x14ac:dyDescent="0.25">
      <c r="A755" s="43"/>
      <c r="B755" s="54"/>
      <c r="C755" s="55"/>
      <c r="D755" s="43"/>
      <c r="E755" s="43"/>
      <c r="F755" s="43"/>
      <c r="G755" s="43"/>
      <c r="H755" s="43"/>
      <c r="I755" s="56"/>
      <c r="J755" s="38"/>
      <c r="L755" s="41"/>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c r="CY755" s="38"/>
      <c r="CZ755" s="38"/>
      <c r="DA755" s="38"/>
      <c r="DB755" s="38"/>
      <c r="DC755" s="38"/>
      <c r="DD755" s="38"/>
      <c r="DE755" s="38"/>
      <c r="DF755" s="38"/>
      <c r="DG755" s="38"/>
      <c r="DH755" s="38"/>
      <c r="DI755" s="38"/>
      <c r="DJ755" s="38"/>
      <c r="DK755" s="38"/>
      <c r="DL755" s="38"/>
      <c r="DM755" s="38"/>
      <c r="DN755" s="38"/>
      <c r="DO755" s="38"/>
      <c r="DP755" s="38"/>
      <c r="DQ755" s="38"/>
      <c r="DR755" s="38"/>
      <c r="DS755" s="38"/>
      <c r="DT755" s="38"/>
      <c r="DU755" s="38"/>
      <c r="DV755" s="38"/>
      <c r="DW755" s="38"/>
      <c r="DX755" s="38"/>
      <c r="DY755" s="38"/>
      <c r="DZ755" s="38"/>
      <c r="EA755" s="38"/>
      <c r="EB755" s="38"/>
      <c r="EC755" s="38"/>
      <c r="ED755" s="38"/>
      <c r="EE755" s="38"/>
      <c r="EF755" s="38"/>
      <c r="EG755" s="38"/>
      <c r="EH755" s="38"/>
      <c r="EI755" s="38"/>
      <c r="EJ755" s="38"/>
      <c r="EK755" s="38"/>
      <c r="EL755" s="38"/>
      <c r="EM755" s="38"/>
      <c r="EN755" s="38"/>
      <c r="EO755" s="38"/>
      <c r="EP755" s="38"/>
      <c r="EQ755" s="38"/>
      <c r="ER755" s="38"/>
      <c r="ES755" s="38"/>
      <c r="ET755" s="38"/>
      <c r="EU755" s="38"/>
      <c r="EV755" s="38"/>
      <c r="EW755" s="38"/>
      <c r="EX755" s="38"/>
      <c r="EY755" s="38"/>
      <c r="EZ755" s="38"/>
    </row>
    <row r="756" spans="1:156" ht="20.100000000000001" customHeight="1" x14ac:dyDescent="0.25">
      <c r="A756" s="43"/>
      <c r="B756" s="54"/>
      <c r="C756" s="55"/>
      <c r="D756" s="43"/>
      <c r="E756" s="43"/>
      <c r="F756" s="43"/>
      <c r="G756" s="43"/>
      <c r="H756" s="43"/>
      <c r="I756" s="56"/>
      <c r="J756" s="38"/>
      <c r="L756" s="41"/>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c r="CW756" s="38"/>
      <c r="CX756" s="38"/>
      <c r="CY756" s="38"/>
      <c r="CZ756" s="38"/>
      <c r="DA756" s="38"/>
      <c r="DB756" s="38"/>
      <c r="DC756" s="38"/>
      <c r="DD756" s="38"/>
      <c r="DE756" s="38"/>
      <c r="DF756" s="38"/>
      <c r="DG756" s="38"/>
      <c r="DH756" s="38"/>
      <c r="DI756" s="38"/>
      <c r="DJ756" s="38"/>
      <c r="DK756" s="38"/>
      <c r="DL756" s="38"/>
      <c r="DM756" s="38"/>
      <c r="DN756" s="38"/>
      <c r="DO756" s="38"/>
      <c r="DP756" s="38"/>
      <c r="DQ756" s="38"/>
      <c r="DR756" s="38"/>
      <c r="DS756" s="38"/>
      <c r="DT756" s="38"/>
      <c r="DU756" s="38"/>
      <c r="DV756" s="38"/>
      <c r="DW756" s="38"/>
      <c r="DX756" s="38"/>
      <c r="DY756" s="38"/>
      <c r="DZ756" s="38"/>
      <c r="EA756" s="38"/>
      <c r="EB756" s="38"/>
      <c r="EC756" s="38"/>
      <c r="ED756" s="38"/>
      <c r="EE756" s="38"/>
      <c r="EF756" s="38"/>
      <c r="EG756" s="38"/>
      <c r="EH756" s="38"/>
      <c r="EI756" s="38"/>
      <c r="EJ756" s="38"/>
      <c r="EK756" s="38"/>
      <c r="EL756" s="38"/>
      <c r="EM756" s="38"/>
      <c r="EN756" s="38"/>
      <c r="EO756" s="38"/>
      <c r="EP756" s="38"/>
      <c r="EQ756" s="38"/>
      <c r="ER756" s="38"/>
      <c r="ES756" s="38"/>
      <c r="ET756" s="38"/>
      <c r="EU756" s="38"/>
      <c r="EV756" s="38"/>
      <c r="EW756" s="38"/>
      <c r="EX756" s="38"/>
      <c r="EY756" s="38"/>
      <c r="EZ756" s="38"/>
    </row>
    <row r="757" spans="1:156" ht="20.100000000000001" customHeight="1" x14ac:dyDescent="0.25">
      <c r="A757" s="43"/>
      <c r="B757" s="54"/>
      <c r="C757" s="55"/>
      <c r="D757" s="43"/>
      <c r="E757" s="43"/>
      <c r="F757" s="43"/>
      <c r="G757" s="43"/>
      <c r="H757" s="43"/>
      <c r="I757" s="56"/>
      <c r="J757" s="38"/>
      <c r="L757" s="41"/>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c r="CY757" s="38"/>
      <c r="CZ757" s="38"/>
      <c r="DA757" s="38"/>
      <c r="DB757" s="38"/>
      <c r="DC757" s="38"/>
      <c r="DD757" s="38"/>
      <c r="DE757" s="38"/>
      <c r="DF757" s="38"/>
      <c r="DG757" s="38"/>
      <c r="DH757" s="38"/>
      <c r="DI757" s="38"/>
      <c r="DJ757" s="38"/>
      <c r="DK757" s="38"/>
      <c r="DL757" s="38"/>
      <c r="DM757" s="38"/>
      <c r="DN757" s="38"/>
      <c r="DO757" s="38"/>
      <c r="DP757" s="38"/>
      <c r="DQ757" s="38"/>
      <c r="DR757" s="38"/>
      <c r="DS757" s="38"/>
      <c r="DT757" s="38"/>
      <c r="DU757" s="38"/>
      <c r="DV757" s="38"/>
      <c r="DW757" s="38"/>
      <c r="DX757" s="38"/>
      <c r="DY757" s="38"/>
      <c r="DZ757" s="38"/>
      <c r="EA757" s="38"/>
      <c r="EB757" s="38"/>
      <c r="EC757" s="38"/>
      <c r="ED757" s="38"/>
      <c r="EE757" s="38"/>
      <c r="EF757" s="38"/>
      <c r="EG757" s="38"/>
      <c r="EH757" s="38"/>
      <c r="EI757" s="38"/>
      <c r="EJ757" s="38"/>
      <c r="EK757" s="38"/>
      <c r="EL757" s="38"/>
      <c r="EM757" s="38"/>
      <c r="EN757" s="38"/>
      <c r="EO757" s="38"/>
      <c r="EP757" s="38"/>
      <c r="EQ757" s="38"/>
      <c r="ER757" s="38"/>
      <c r="ES757" s="38"/>
      <c r="ET757" s="38"/>
      <c r="EU757" s="38"/>
      <c r="EV757" s="38"/>
      <c r="EW757" s="38"/>
      <c r="EX757" s="38"/>
      <c r="EY757" s="38"/>
      <c r="EZ757" s="38"/>
    </row>
    <row r="758" spans="1:156" ht="20.100000000000001" customHeight="1" x14ac:dyDescent="0.25">
      <c r="A758" s="43"/>
      <c r="B758" s="54"/>
      <c r="C758" s="55"/>
      <c r="D758" s="43"/>
      <c r="E758" s="43"/>
      <c r="F758" s="43"/>
      <c r="G758" s="43"/>
      <c r="H758" s="43"/>
      <c r="I758" s="56"/>
      <c r="J758" s="38"/>
      <c r="L758" s="41"/>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c r="CY758" s="38"/>
      <c r="CZ758" s="38"/>
      <c r="DA758" s="38"/>
      <c r="DB758" s="38"/>
      <c r="DC758" s="38"/>
      <c r="DD758" s="38"/>
      <c r="DE758" s="38"/>
      <c r="DF758" s="38"/>
      <c r="DG758" s="38"/>
      <c r="DH758" s="38"/>
      <c r="DI758" s="38"/>
      <c r="DJ758" s="38"/>
      <c r="DK758" s="38"/>
      <c r="DL758" s="38"/>
      <c r="DM758" s="38"/>
      <c r="DN758" s="38"/>
      <c r="DO758" s="38"/>
      <c r="DP758" s="38"/>
      <c r="DQ758" s="38"/>
      <c r="DR758" s="38"/>
      <c r="DS758" s="38"/>
      <c r="DT758" s="38"/>
      <c r="DU758" s="38"/>
      <c r="DV758" s="38"/>
      <c r="DW758" s="38"/>
      <c r="DX758" s="38"/>
      <c r="DY758" s="38"/>
      <c r="DZ758" s="38"/>
      <c r="EA758" s="38"/>
      <c r="EB758" s="38"/>
      <c r="EC758" s="38"/>
      <c r="ED758" s="38"/>
      <c r="EE758" s="38"/>
      <c r="EF758" s="38"/>
      <c r="EG758" s="38"/>
      <c r="EH758" s="38"/>
      <c r="EI758" s="38"/>
      <c r="EJ758" s="38"/>
      <c r="EK758" s="38"/>
      <c r="EL758" s="38"/>
      <c r="EM758" s="38"/>
      <c r="EN758" s="38"/>
      <c r="EO758" s="38"/>
      <c r="EP758" s="38"/>
      <c r="EQ758" s="38"/>
      <c r="ER758" s="38"/>
      <c r="ES758" s="38"/>
      <c r="ET758" s="38"/>
      <c r="EU758" s="38"/>
      <c r="EV758" s="38"/>
      <c r="EW758" s="38"/>
      <c r="EX758" s="38"/>
      <c r="EY758" s="38"/>
      <c r="EZ758" s="38"/>
    </row>
    <row r="759" spans="1:156" ht="20.100000000000001" customHeight="1" x14ac:dyDescent="0.25">
      <c r="A759" s="43"/>
      <c r="B759" s="54"/>
      <c r="C759" s="55"/>
      <c r="D759" s="43"/>
      <c r="E759" s="43"/>
      <c r="F759" s="43"/>
      <c r="G759" s="43"/>
      <c r="H759" s="43"/>
      <c r="I759" s="56"/>
      <c r="J759" s="38"/>
      <c r="L759" s="41"/>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c r="CY759" s="38"/>
      <c r="CZ759" s="38"/>
      <c r="DA759" s="38"/>
      <c r="DB759" s="38"/>
      <c r="DC759" s="38"/>
      <c r="DD759" s="38"/>
      <c r="DE759" s="38"/>
      <c r="DF759" s="38"/>
      <c r="DG759" s="38"/>
      <c r="DH759" s="38"/>
      <c r="DI759" s="38"/>
      <c r="DJ759" s="38"/>
      <c r="DK759" s="38"/>
      <c r="DL759" s="38"/>
      <c r="DM759" s="38"/>
      <c r="DN759" s="38"/>
      <c r="DO759" s="38"/>
      <c r="DP759" s="38"/>
      <c r="DQ759" s="38"/>
      <c r="DR759" s="38"/>
      <c r="DS759" s="38"/>
      <c r="DT759" s="38"/>
      <c r="DU759" s="38"/>
      <c r="DV759" s="38"/>
      <c r="DW759" s="38"/>
      <c r="DX759" s="38"/>
      <c r="DY759" s="38"/>
      <c r="DZ759" s="38"/>
      <c r="EA759" s="38"/>
      <c r="EB759" s="38"/>
      <c r="EC759" s="38"/>
      <c r="ED759" s="38"/>
      <c r="EE759" s="38"/>
      <c r="EF759" s="38"/>
      <c r="EG759" s="38"/>
      <c r="EH759" s="38"/>
      <c r="EI759" s="38"/>
      <c r="EJ759" s="38"/>
      <c r="EK759" s="38"/>
      <c r="EL759" s="38"/>
      <c r="EM759" s="38"/>
      <c r="EN759" s="38"/>
      <c r="EO759" s="38"/>
      <c r="EP759" s="38"/>
      <c r="EQ759" s="38"/>
      <c r="ER759" s="38"/>
      <c r="ES759" s="38"/>
      <c r="ET759" s="38"/>
      <c r="EU759" s="38"/>
      <c r="EV759" s="38"/>
      <c r="EW759" s="38"/>
      <c r="EX759" s="38"/>
      <c r="EY759" s="38"/>
      <c r="EZ759" s="38"/>
    </row>
    <row r="760" spans="1:156" ht="20.100000000000001" customHeight="1" x14ac:dyDescent="0.25">
      <c r="A760" s="43"/>
      <c r="B760" s="54"/>
      <c r="C760" s="55"/>
      <c r="D760" s="43"/>
      <c r="E760" s="43"/>
      <c r="F760" s="43"/>
      <c r="G760" s="43"/>
      <c r="H760" s="43"/>
      <c r="I760" s="56"/>
      <c r="J760" s="38"/>
      <c r="L760" s="41"/>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c r="CY760" s="38"/>
      <c r="CZ760" s="38"/>
      <c r="DA760" s="38"/>
      <c r="DB760" s="38"/>
      <c r="DC760" s="38"/>
      <c r="DD760" s="38"/>
      <c r="DE760" s="38"/>
      <c r="DF760" s="38"/>
      <c r="DG760" s="38"/>
      <c r="DH760" s="38"/>
      <c r="DI760" s="38"/>
      <c r="DJ760" s="38"/>
      <c r="DK760" s="38"/>
      <c r="DL760" s="38"/>
      <c r="DM760" s="38"/>
      <c r="DN760" s="38"/>
      <c r="DO760" s="38"/>
      <c r="DP760" s="38"/>
      <c r="DQ760" s="38"/>
      <c r="DR760" s="38"/>
      <c r="DS760" s="38"/>
      <c r="DT760" s="38"/>
      <c r="DU760" s="38"/>
      <c r="DV760" s="38"/>
      <c r="DW760" s="38"/>
      <c r="DX760" s="38"/>
      <c r="DY760" s="38"/>
      <c r="DZ760" s="38"/>
      <c r="EA760" s="38"/>
      <c r="EB760" s="38"/>
      <c r="EC760" s="38"/>
      <c r="ED760" s="38"/>
      <c r="EE760" s="38"/>
      <c r="EF760" s="38"/>
      <c r="EG760" s="38"/>
      <c r="EH760" s="38"/>
      <c r="EI760" s="38"/>
      <c r="EJ760" s="38"/>
      <c r="EK760" s="38"/>
      <c r="EL760" s="38"/>
      <c r="EM760" s="38"/>
      <c r="EN760" s="38"/>
      <c r="EO760" s="38"/>
      <c r="EP760" s="38"/>
      <c r="EQ760" s="38"/>
      <c r="ER760" s="38"/>
      <c r="ES760" s="38"/>
      <c r="ET760" s="38"/>
      <c r="EU760" s="38"/>
      <c r="EV760" s="38"/>
      <c r="EW760" s="38"/>
      <c r="EX760" s="38"/>
      <c r="EY760" s="38"/>
      <c r="EZ760" s="38"/>
    </row>
    <row r="761" spans="1:156" ht="20.100000000000001" customHeight="1" x14ac:dyDescent="0.25">
      <c r="A761" s="43"/>
      <c r="B761" s="54"/>
      <c r="C761" s="55"/>
      <c r="D761" s="43"/>
      <c r="E761" s="43"/>
      <c r="F761" s="43"/>
      <c r="G761" s="43"/>
      <c r="H761" s="43"/>
      <c r="I761" s="56"/>
      <c r="J761" s="38"/>
      <c r="L761" s="41"/>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c r="CY761" s="38"/>
      <c r="CZ761" s="38"/>
      <c r="DA761" s="38"/>
      <c r="DB761" s="38"/>
      <c r="DC761" s="38"/>
      <c r="DD761" s="38"/>
      <c r="DE761" s="38"/>
      <c r="DF761" s="38"/>
      <c r="DG761" s="38"/>
      <c r="DH761" s="38"/>
      <c r="DI761" s="38"/>
      <c r="DJ761" s="38"/>
      <c r="DK761" s="38"/>
      <c r="DL761" s="38"/>
      <c r="DM761" s="38"/>
      <c r="DN761" s="38"/>
      <c r="DO761" s="38"/>
      <c r="DP761" s="38"/>
      <c r="DQ761" s="38"/>
      <c r="DR761" s="38"/>
      <c r="DS761" s="38"/>
      <c r="DT761" s="38"/>
      <c r="DU761" s="38"/>
      <c r="DV761" s="38"/>
      <c r="DW761" s="38"/>
      <c r="DX761" s="38"/>
      <c r="DY761" s="38"/>
      <c r="DZ761" s="38"/>
      <c r="EA761" s="38"/>
      <c r="EB761" s="38"/>
      <c r="EC761" s="38"/>
      <c r="ED761" s="38"/>
      <c r="EE761" s="38"/>
      <c r="EF761" s="38"/>
      <c r="EG761" s="38"/>
      <c r="EH761" s="38"/>
      <c r="EI761" s="38"/>
      <c r="EJ761" s="38"/>
      <c r="EK761" s="38"/>
      <c r="EL761" s="38"/>
      <c r="EM761" s="38"/>
      <c r="EN761" s="38"/>
      <c r="EO761" s="38"/>
      <c r="EP761" s="38"/>
      <c r="EQ761" s="38"/>
      <c r="ER761" s="38"/>
      <c r="ES761" s="38"/>
      <c r="ET761" s="38"/>
      <c r="EU761" s="38"/>
      <c r="EV761" s="38"/>
      <c r="EW761" s="38"/>
      <c r="EX761" s="38"/>
      <c r="EY761" s="38"/>
      <c r="EZ761" s="38"/>
    </row>
    <row r="762" spans="1:156" ht="20.100000000000001" customHeight="1" x14ac:dyDescent="0.25">
      <c r="A762" s="43"/>
      <c r="B762" s="54"/>
      <c r="C762" s="55"/>
      <c r="D762" s="43"/>
      <c r="E762" s="43"/>
      <c r="F762" s="43"/>
      <c r="G762" s="43"/>
      <c r="H762" s="43"/>
      <c r="I762" s="56"/>
      <c r="J762" s="38"/>
      <c r="L762" s="41"/>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c r="CY762" s="38"/>
      <c r="CZ762" s="38"/>
      <c r="DA762" s="38"/>
      <c r="DB762" s="38"/>
      <c r="DC762" s="38"/>
      <c r="DD762" s="38"/>
      <c r="DE762" s="38"/>
      <c r="DF762" s="38"/>
      <c r="DG762" s="38"/>
      <c r="DH762" s="38"/>
      <c r="DI762" s="38"/>
      <c r="DJ762" s="38"/>
      <c r="DK762" s="38"/>
      <c r="DL762" s="38"/>
      <c r="DM762" s="38"/>
      <c r="DN762" s="38"/>
      <c r="DO762" s="38"/>
      <c r="DP762" s="38"/>
      <c r="DQ762" s="38"/>
      <c r="DR762" s="38"/>
      <c r="DS762" s="38"/>
      <c r="DT762" s="38"/>
      <c r="DU762" s="38"/>
      <c r="DV762" s="38"/>
      <c r="DW762" s="38"/>
      <c r="DX762" s="38"/>
      <c r="DY762" s="38"/>
      <c r="DZ762" s="38"/>
      <c r="EA762" s="38"/>
      <c r="EB762" s="38"/>
      <c r="EC762" s="38"/>
      <c r="ED762" s="38"/>
      <c r="EE762" s="38"/>
      <c r="EF762" s="38"/>
      <c r="EG762" s="38"/>
      <c r="EH762" s="38"/>
      <c r="EI762" s="38"/>
      <c r="EJ762" s="38"/>
      <c r="EK762" s="38"/>
      <c r="EL762" s="38"/>
      <c r="EM762" s="38"/>
      <c r="EN762" s="38"/>
      <c r="EO762" s="38"/>
      <c r="EP762" s="38"/>
      <c r="EQ762" s="38"/>
      <c r="ER762" s="38"/>
      <c r="ES762" s="38"/>
      <c r="ET762" s="38"/>
      <c r="EU762" s="38"/>
      <c r="EV762" s="38"/>
      <c r="EW762" s="38"/>
      <c r="EX762" s="38"/>
      <c r="EY762" s="38"/>
      <c r="EZ762" s="38"/>
    </row>
    <row r="763" spans="1:156" ht="20.100000000000001" customHeight="1" x14ac:dyDescent="0.25">
      <c r="A763" s="43"/>
      <c r="B763" s="54"/>
      <c r="C763" s="55"/>
      <c r="D763" s="43"/>
      <c r="E763" s="43"/>
      <c r="F763" s="43"/>
      <c r="G763" s="43"/>
      <c r="H763" s="43"/>
      <c r="I763" s="56"/>
      <c r="J763" s="38"/>
      <c r="L763" s="41"/>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c r="CY763" s="38"/>
      <c r="CZ763" s="38"/>
      <c r="DA763" s="38"/>
      <c r="DB763" s="38"/>
      <c r="DC763" s="38"/>
      <c r="DD763" s="38"/>
      <c r="DE763" s="38"/>
      <c r="DF763" s="38"/>
      <c r="DG763" s="38"/>
      <c r="DH763" s="38"/>
      <c r="DI763" s="38"/>
      <c r="DJ763" s="38"/>
      <c r="DK763" s="38"/>
      <c r="DL763" s="38"/>
      <c r="DM763" s="38"/>
      <c r="DN763" s="38"/>
      <c r="DO763" s="38"/>
      <c r="DP763" s="38"/>
      <c r="DQ763" s="38"/>
      <c r="DR763" s="38"/>
      <c r="DS763" s="38"/>
      <c r="DT763" s="38"/>
      <c r="DU763" s="38"/>
      <c r="DV763" s="38"/>
      <c r="DW763" s="38"/>
      <c r="DX763" s="38"/>
      <c r="DY763" s="38"/>
      <c r="DZ763" s="38"/>
      <c r="EA763" s="38"/>
      <c r="EB763" s="38"/>
      <c r="EC763" s="38"/>
      <c r="ED763" s="38"/>
      <c r="EE763" s="38"/>
      <c r="EF763" s="38"/>
      <c r="EG763" s="38"/>
      <c r="EH763" s="38"/>
      <c r="EI763" s="38"/>
      <c r="EJ763" s="38"/>
      <c r="EK763" s="38"/>
      <c r="EL763" s="38"/>
      <c r="EM763" s="38"/>
      <c r="EN763" s="38"/>
      <c r="EO763" s="38"/>
      <c r="EP763" s="38"/>
      <c r="EQ763" s="38"/>
      <c r="ER763" s="38"/>
      <c r="ES763" s="38"/>
      <c r="ET763" s="38"/>
      <c r="EU763" s="38"/>
      <c r="EV763" s="38"/>
      <c r="EW763" s="38"/>
      <c r="EX763" s="38"/>
      <c r="EY763" s="38"/>
      <c r="EZ763" s="38"/>
    </row>
    <row r="764" spans="1:156" ht="20.100000000000001" customHeight="1" x14ac:dyDescent="0.25">
      <c r="A764" s="43"/>
      <c r="B764" s="54"/>
      <c r="C764" s="55"/>
      <c r="D764" s="43"/>
      <c r="E764" s="43"/>
      <c r="F764" s="43"/>
      <c r="G764" s="43"/>
      <c r="H764" s="43"/>
      <c r="I764" s="56"/>
      <c r="J764" s="38"/>
      <c r="L764" s="41"/>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c r="CY764" s="38"/>
      <c r="CZ764" s="38"/>
      <c r="DA764" s="38"/>
      <c r="DB764" s="38"/>
      <c r="DC764" s="38"/>
      <c r="DD764" s="38"/>
      <c r="DE764" s="38"/>
      <c r="DF764" s="38"/>
      <c r="DG764" s="38"/>
      <c r="DH764" s="38"/>
      <c r="DI764" s="38"/>
      <c r="DJ764" s="38"/>
      <c r="DK764" s="38"/>
      <c r="DL764" s="38"/>
      <c r="DM764" s="38"/>
      <c r="DN764" s="38"/>
      <c r="DO764" s="38"/>
      <c r="DP764" s="38"/>
      <c r="DQ764" s="38"/>
      <c r="DR764" s="38"/>
      <c r="DS764" s="38"/>
      <c r="DT764" s="38"/>
      <c r="DU764" s="38"/>
      <c r="DV764" s="38"/>
      <c r="DW764" s="38"/>
      <c r="DX764" s="38"/>
      <c r="DY764" s="38"/>
      <c r="DZ764" s="38"/>
      <c r="EA764" s="38"/>
      <c r="EB764" s="38"/>
      <c r="EC764" s="38"/>
      <c r="ED764" s="38"/>
      <c r="EE764" s="38"/>
      <c r="EF764" s="38"/>
      <c r="EG764" s="38"/>
      <c r="EH764" s="38"/>
      <c r="EI764" s="38"/>
      <c r="EJ764" s="38"/>
      <c r="EK764" s="38"/>
      <c r="EL764" s="38"/>
      <c r="EM764" s="38"/>
      <c r="EN764" s="38"/>
      <c r="EO764" s="38"/>
      <c r="EP764" s="38"/>
      <c r="EQ764" s="38"/>
      <c r="ER764" s="38"/>
      <c r="ES764" s="38"/>
      <c r="ET764" s="38"/>
      <c r="EU764" s="38"/>
      <c r="EV764" s="38"/>
      <c r="EW764" s="38"/>
      <c r="EX764" s="38"/>
      <c r="EY764" s="38"/>
      <c r="EZ764" s="38"/>
    </row>
    <row r="765" spans="1:156" ht="20.100000000000001" customHeight="1" x14ac:dyDescent="0.25">
      <c r="A765" s="43"/>
      <c r="B765" s="54"/>
      <c r="C765" s="55"/>
      <c r="D765" s="43"/>
      <c r="E765" s="43"/>
      <c r="F765" s="43"/>
      <c r="G765" s="43"/>
      <c r="H765" s="43"/>
      <c r="I765" s="56"/>
      <c r="J765" s="38"/>
      <c r="L765" s="41"/>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8"/>
      <c r="CY765" s="38"/>
      <c r="CZ765" s="38"/>
      <c r="DA765" s="38"/>
      <c r="DB765" s="38"/>
      <c r="DC765" s="38"/>
      <c r="DD765" s="38"/>
      <c r="DE765" s="38"/>
      <c r="DF765" s="38"/>
      <c r="DG765" s="38"/>
      <c r="DH765" s="38"/>
      <c r="DI765" s="38"/>
      <c r="DJ765" s="38"/>
      <c r="DK765" s="38"/>
      <c r="DL765" s="38"/>
      <c r="DM765" s="38"/>
      <c r="DN765" s="38"/>
      <c r="DO765" s="38"/>
      <c r="DP765" s="38"/>
      <c r="DQ765" s="38"/>
      <c r="DR765" s="38"/>
      <c r="DS765" s="38"/>
      <c r="DT765" s="38"/>
      <c r="DU765" s="38"/>
      <c r="DV765" s="38"/>
      <c r="DW765" s="38"/>
      <c r="DX765" s="38"/>
      <c r="DY765" s="38"/>
      <c r="DZ765" s="38"/>
      <c r="EA765" s="38"/>
      <c r="EB765" s="38"/>
      <c r="EC765" s="38"/>
      <c r="ED765" s="38"/>
      <c r="EE765" s="38"/>
      <c r="EF765" s="38"/>
      <c r="EG765" s="38"/>
      <c r="EH765" s="38"/>
      <c r="EI765" s="38"/>
      <c r="EJ765" s="38"/>
      <c r="EK765" s="38"/>
      <c r="EL765" s="38"/>
      <c r="EM765" s="38"/>
      <c r="EN765" s="38"/>
      <c r="EO765" s="38"/>
      <c r="EP765" s="38"/>
      <c r="EQ765" s="38"/>
      <c r="ER765" s="38"/>
      <c r="ES765" s="38"/>
      <c r="ET765" s="38"/>
      <c r="EU765" s="38"/>
      <c r="EV765" s="38"/>
      <c r="EW765" s="38"/>
      <c r="EX765" s="38"/>
      <c r="EY765" s="38"/>
      <c r="EZ765" s="38"/>
    </row>
    <row r="766" spans="1:156" ht="20.100000000000001" customHeight="1" x14ac:dyDescent="0.25">
      <c r="A766" s="43"/>
      <c r="B766" s="54"/>
      <c r="C766" s="55"/>
      <c r="D766" s="43"/>
      <c r="E766" s="43"/>
      <c r="F766" s="43"/>
      <c r="G766" s="43"/>
      <c r="H766" s="43"/>
      <c r="I766" s="56"/>
      <c r="J766" s="38"/>
      <c r="L766" s="41"/>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c r="CY766" s="38"/>
      <c r="CZ766" s="38"/>
      <c r="DA766" s="38"/>
      <c r="DB766" s="38"/>
      <c r="DC766" s="38"/>
      <c r="DD766" s="38"/>
      <c r="DE766" s="38"/>
      <c r="DF766" s="38"/>
      <c r="DG766" s="38"/>
      <c r="DH766" s="38"/>
      <c r="DI766" s="38"/>
      <c r="DJ766" s="38"/>
      <c r="DK766" s="38"/>
      <c r="DL766" s="38"/>
      <c r="DM766" s="38"/>
      <c r="DN766" s="38"/>
      <c r="DO766" s="38"/>
      <c r="DP766" s="38"/>
      <c r="DQ766" s="38"/>
      <c r="DR766" s="38"/>
      <c r="DS766" s="38"/>
      <c r="DT766" s="38"/>
      <c r="DU766" s="38"/>
      <c r="DV766" s="38"/>
      <c r="DW766" s="38"/>
      <c r="DX766" s="38"/>
      <c r="DY766" s="38"/>
      <c r="DZ766" s="38"/>
      <c r="EA766" s="38"/>
      <c r="EB766" s="38"/>
      <c r="EC766" s="38"/>
      <c r="ED766" s="38"/>
      <c r="EE766" s="38"/>
      <c r="EF766" s="38"/>
      <c r="EG766" s="38"/>
      <c r="EH766" s="38"/>
      <c r="EI766" s="38"/>
      <c r="EJ766" s="38"/>
      <c r="EK766" s="38"/>
      <c r="EL766" s="38"/>
      <c r="EM766" s="38"/>
      <c r="EN766" s="38"/>
      <c r="EO766" s="38"/>
      <c r="EP766" s="38"/>
      <c r="EQ766" s="38"/>
      <c r="ER766" s="38"/>
      <c r="ES766" s="38"/>
      <c r="ET766" s="38"/>
      <c r="EU766" s="38"/>
      <c r="EV766" s="38"/>
      <c r="EW766" s="38"/>
      <c r="EX766" s="38"/>
      <c r="EY766" s="38"/>
      <c r="EZ766" s="38"/>
    </row>
    <row r="767" spans="1:156" ht="20.100000000000001" customHeight="1" x14ac:dyDescent="0.25">
      <c r="A767" s="43"/>
      <c r="B767" s="54"/>
      <c r="C767" s="55"/>
      <c r="D767" s="43"/>
      <c r="E767" s="43"/>
      <c r="F767" s="43"/>
      <c r="G767" s="43"/>
      <c r="H767" s="43"/>
      <c r="I767" s="56"/>
      <c r="J767" s="38"/>
      <c r="L767" s="41"/>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c r="CY767" s="38"/>
      <c r="CZ767" s="38"/>
      <c r="DA767" s="38"/>
      <c r="DB767" s="38"/>
      <c r="DC767" s="38"/>
      <c r="DD767" s="38"/>
      <c r="DE767" s="38"/>
      <c r="DF767" s="38"/>
      <c r="DG767" s="38"/>
      <c r="DH767" s="38"/>
      <c r="DI767" s="38"/>
      <c r="DJ767" s="38"/>
      <c r="DK767" s="38"/>
      <c r="DL767" s="38"/>
      <c r="DM767" s="38"/>
      <c r="DN767" s="38"/>
      <c r="DO767" s="38"/>
      <c r="DP767" s="38"/>
      <c r="DQ767" s="38"/>
      <c r="DR767" s="38"/>
      <c r="DS767" s="38"/>
      <c r="DT767" s="38"/>
      <c r="DU767" s="38"/>
      <c r="DV767" s="38"/>
      <c r="DW767" s="38"/>
      <c r="DX767" s="38"/>
      <c r="DY767" s="38"/>
      <c r="DZ767" s="38"/>
      <c r="EA767" s="38"/>
      <c r="EB767" s="38"/>
      <c r="EC767" s="38"/>
      <c r="ED767" s="38"/>
      <c r="EE767" s="38"/>
      <c r="EF767" s="38"/>
      <c r="EG767" s="38"/>
      <c r="EH767" s="38"/>
      <c r="EI767" s="38"/>
      <c r="EJ767" s="38"/>
      <c r="EK767" s="38"/>
      <c r="EL767" s="38"/>
      <c r="EM767" s="38"/>
      <c r="EN767" s="38"/>
      <c r="EO767" s="38"/>
      <c r="EP767" s="38"/>
      <c r="EQ767" s="38"/>
      <c r="ER767" s="38"/>
      <c r="ES767" s="38"/>
      <c r="ET767" s="38"/>
      <c r="EU767" s="38"/>
      <c r="EV767" s="38"/>
      <c r="EW767" s="38"/>
      <c r="EX767" s="38"/>
      <c r="EY767" s="38"/>
      <c r="EZ767" s="38"/>
    </row>
    <row r="768" spans="1:156" ht="20.100000000000001" customHeight="1" x14ac:dyDescent="0.25">
      <c r="A768" s="43"/>
      <c r="B768" s="54"/>
      <c r="C768" s="55"/>
      <c r="D768" s="43"/>
      <c r="E768" s="43"/>
      <c r="F768" s="43"/>
      <c r="G768" s="43"/>
      <c r="H768" s="43"/>
      <c r="I768" s="56"/>
      <c r="J768" s="38"/>
      <c r="L768" s="41"/>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c r="CY768" s="38"/>
      <c r="CZ768" s="38"/>
      <c r="DA768" s="38"/>
      <c r="DB768" s="38"/>
      <c r="DC768" s="38"/>
      <c r="DD768" s="38"/>
      <c r="DE768" s="38"/>
      <c r="DF768" s="38"/>
      <c r="DG768" s="38"/>
      <c r="DH768" s="38"/>
      <c r="DI768" s="38"/>
      <c r="DJ768" s="38"/>
      <c r="DK768" s="38"/>
      <c r="DL768" s="38"/>
      <c r="DM768" s="38"/>
      <c r="DN768" s="38"/>
      <c r="DO768" s="38"/>
      <c r="DP768" s="38"/>
      <c r="DQ768" s="38"/>
      <c r="DR768" s="38"/>
      <c r="DS768" s="38"/>
      <c r="DT768" s="38"/>
      <c r="DU768" s="38"/>
      <c r="DV768" s="38"/>
      <c r="DW768" s="38"/>
      <c r="DX768" s="38"/>
      <c r="DY768" s="38"/>
      <c r="DZ768" s="38"/>
      <c r="EA768" s="38"/>
      <c r="EB768" s="38"/>
      <c r="EC768" s="38"/>
      <c r="ED768" s="38"/>
      <c r="EE768" s="38"/>
      <c r="EF768" s="38"/>
      <c r="EG768" s="38"/>
      <c r="EH768" s="38"/>
      <c r="EI768" s="38"/>
      <c r="EJ768" s="38"/>
      <c r="EK768" s="38"/>
      <c r="EL768" s="38"/>
      <c r="EM768" s="38"/>
      <c r="EN768" s="38"/>
      <c r="EO768" s="38"/>
      <c r="EP768" s="38"/>
      <c r="EQ768" s="38"/>
      <c r="ER768" s="38"/>
      <c r="ES768" s="38"/>
      <c r="ET768" s="38"/>
      <c r="EU768" s="38"/>
      <c r="EV768" s="38"/>
      <c r="EW768" s="38"/>
      <c r="EX768" s="38"/>
      <c r="EY768" s="38"/>
      <c r="EZ768" s="38"/>
    </row>
    <row r="769" spans="1:156" ht="20.100000000000001" customHeight="1" x14ac:dyDescent="0.25">
      <c r="A769" s="43"/>
      <c r="B769" s="54"/>
      <c r="C769" s="55"/>
      <c r="D769" s="43"/>
      <c r="E769" s="43"/>
      <c r="F769" s="43"/>
      <c r="G769" s="43"/>
      <c r="H769" s="43"/>
      <c r="I769" s="56"/>
      <c r="J769" s="38"/>
      <c r="L769" s="41"/>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c r="CY769" s="38"/>
      <c r="CZ769" s="38"/>
      <c r="DA769" s="38"/>
      <c r="DB769" s="38"/>
      <c r="DC769" s="38"/>
      <c r="DD769" s="38"/>
      <c r="DE769" s="38"/>
      <c r="DF769" s="38"/>
      <c r="DG769" s="38"/>
      <c r="DH769" s="38"/>
      <c r="DI769" s="38"/>
      <c r="DJ769" s="38"/>
      <c r="DK769" s="38"/>
      <c r="DL769" s="38"/>
      <c r="DM769" s="38"/>
      <c r="DN769" s="38"/>
      <c r="DO769" s="38"/>
      <c r="DP769" s="38"/>
      <c r="DQ769" s="38"/>
      <c r="DR769" s="38"/>
      <c r="DS769" s="38"/>
      <c r="DT769" s="38"/>
      <c r="DU769" s="38"/>
      <c r="DV769" s="38"/>
      <c r="DW769" s="38"/>
      <c r="DX769" s="38"/>
      <c r="DY769" s="38"/>
      <c r="DZ769" s="38"/>
      <c r="EA769" s="38"/>
      <c r="EB769" s="38"/>
      <c r="EC769" s="38"/>
      <c r="ED769" s="38"/>
      <c r="EE769" s="38"/>
      <c r="EF769" s="38"/>
      <c r="EG769" s="38"/>
      <c r="EH769" s="38"/>
      <c r="EI769" s="38"/>
      <c r="EJ769" s="38"/>
      <c r="EK769" s="38"/>
      <c r="EL769" s="38"/>
      <c r="EM769" s="38"/>
      <c r="EN769" s="38"/>
      <c r="EO769" s="38"/>
      <c r="EP769" s="38"/>
      <c r="EQ769" s="38"/>
      <c r="ER769" s="38"/>
      <c r="ES769" s="38"/>
      <c r="ET769" s="38"/>
      <c r="EU769" s="38"/>
      <c r="EV769" s="38"/>
      <c r="EW769" s="38"/>
      <c r="EX769" s="38"/>
      <c r="EY769" s="38"/>
      <c r="EZ769" s="38"/>
    </row>
    <row r="770" spans="1:156" ht="20.100000000000001" customHeight="1" x14ac:dyDescent="0.25">
      <c r="A770" s="43"/>
      <c r="B770" s="54"/>
      <c r="C770" s="55"/>
      <c r="D770" s="43"/>
      <c r="E770" s="43"/>
      <c r="F770" s="43"/>
      <c r="G770" s="43"/>
      <c r="H770" s="43"/>
      <c r="I770" s="56"/>
      <c r="J770" s="38"/>
      <c r="L770" s="41"/>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c r="CY770" s="38"/>
      <c r="CZ770" s="38"/>
      <c r="DA770" s="38"/>
      <c r="DB770" s="38"/>
      <c r="DC770" s="38"/>
      <c r="DD770" s="38"/>
      <c r="DE770" s="38"/>
      <c r="DF770" s="38"/>
      <c r="DG770" s="38"/>
      <c r="DH770" s="38"/>
      <c r="DI770" s="38"/>
      <c r="DJ770" s="38"/>
      <c r="DK770" s="38"/>
      <c r="DL770" s="38"/>
      <c r="DM770" s="38"/>
      <c r="DN770" s="38"/>
      <c r="DO770" s="38"/>
      <c r="DP770" s="38"/>
      <c r="DQ770" s="38"/>
      <c r="DR770" s="38"/>
      <c r="DS770" s="38"/>
      <c r="DT770" s="38"/>
      <c r="DU770" s="38"/>
      <c r="DV770" s="38"/>
      <c r="DW770" s="38"/>
      <c r="DX770" s="38"/>
      <c r="DY770" s="38"/>
      <c r="DZ770" s="38"/>
      <c r="EA770" s="38"/>
      <c r="EB770" s="38"/>
      <c r="EC770" s="38"/>
      <c r="ED770" s="38"/>
      <c r="EE770" s="38"/>
      <c r="EF770" s="38"/>
      <c r="EG770" s="38"/>
      <c r="EH770" s="38"/>
      <c r="EI770" s="38"/>
      <c r="EJ770" s="38"/>
      <c r="EK770" s="38"/>
      <c r="EL770" s="38"/>
      <c r="EM770" s="38"/>
      <c r="EN770" s="38"/>
      <c r="EO770" s="38"/>
      <c r="EP770" s="38"/>
      <c r="EQ770" s="38"/>
      <c r="ER770" s="38"/>
      <c r="ES770" s="38"/>
      <c r="ET770" s="38"/>
      <c r="EU770" s="38"/>
      <c r="EV770" s="38"/>
      <c r="EW770" s="38"/>
      <c r="EX770" s="38"/>
      <c r="EY770" s="38"/>
      <c r="EZ770" s="38"/>
    </row>
    <row r="771" spans="1:156" ht="20.100000000000001" customHeight="1" x14ac:dyDescent="0.25">
      <c r="A771" s="43"/>
      <c r="B771" s="54"/>
      <c r="C771" s="55"/>
      <c r="D771" s="43"/>
      <c r="E771" s="43"/>
      <c r="F771" s="43"/>
      <c r="G771" s="43"/>
      <c r="H771" s="43"/>
      <c r="I771" s="56"/>
      <c r="J771" s="38"/>
      <c r="L771" s="41"/>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c r="CY771" s="38"/>
      <c r="CZ771" s="38"/>
      <c r="DA771" s="38"/>
      <c r="DB771" s="38"/>
      <c r="DC771" s="38"/>
      <c r="DD771" s="38"/>
      <c r="DE771" s="38"/>
      <c r="DF771" s="38"/>
      <c r="DG771" s="38"/>
      <c r="DH771" s="38"/>
      <c r="DI771" s="38"/>
      <c r="DJ771" s="38"/>
      <c r="DK771" s="38"/>
      <c r="DL771" s="38"/>
      <c r="DM771" s="38"/>
      <c r="DN771" s="38"/>
      <c r="DO771" s="38"/>
      <c r="DP771" s="38"/>
      <c r="DQ771" s="38"/>
      <c r="DR771" s="38"/>
      <c r="DS771" s="38"/>
      <c r="DT771" s="38"/>
      <c r="DU771" s="38"/>
      <c r="DV771" s="38"/>
      <c r="DW771" s="38"/>
      <c r="DX771" s="38"/>
      <c r="DY771" s="38"/>
      <c r="DZ771" s="38"/>
      <c r="EA771" s="38"/>
      <c r="EB771" s="38"/>
      <c r="EC771" s="38"/>
      <c r="ED771" s="38"/>
      <c r="EE771" s="38"/>
      <c r="EF771" s="38"/>
      <c r="EG771" s="38"/>
      <c r="EH771" s="38"/>
      <c r="EI771" s="38"/>
      <c r="EJ771" s="38"/>
      <c r="EK771" s="38"/>
      <c r="EL771" s="38"/>
      <c r="EM771" s="38"/>
      <c r="EN771" s="38"/>
      <c r="EO771" s="38"/>
      <c r="EP771" s="38"/>
      <c r="EQ771" s="38"/>
      <c r="ER771" s="38"/>
      <c r="ES771" s="38"/>
      <c r="ET771" s="38"/>
      <c r="EU771" s="38"/>
      <c r="EV771" s="38"/>
      <c r="EW771" s="38"/>
      <c r="EX771" s="38"/>
      <c r="EY771" s="38"/>
      <c r="EZ771" s="38"/>
    </row>
    <row r="772" spans="1:156" ht="20.100000000000001" customHeight="1" x14ac:dyDescent="0.25">
      <c r="A772" s="43"/>
      <c r="B772" s="54"/>
      <c r="C772" s="55"/>
      <c r="D772" s="43"/>
      <c r="E772" s="43"/>
      <c r="F772" s="43"/>
      <c r="G772" s="43"/>
      <c r="H772" s="43"/>
      <c r="I772" s="56"/>
      <c r="J772" s="38"/>
      <c r="L772" s="41"/>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c r="CY772" s="38"/>
      <c r="CZ772" s="38"/>
      <c r="DA772" s="38"/>
      <c r="DB772" s="38"/>
      <c r="DC772" s="38"/>
      <c r="DD772" s="38"/>
      <c r="DE772" s="38"/>
      <c r="DF772" s="38"/>
      <c r="DG772" s="38"/>
      <c r="DH772" s="38"/>
      <c r="DI772" s="38"/>
      <c r="DJ772" s="38"/>
      <c r="DK772" s="38"/>
      <c r="DL772" s="38"/>
      <c r="DM772" s="38"/>
      <c r="DN772" s="38"/>
      <c r="DO772" s="38"/>
      <c r="DP772" s="38"/>
      <c r="DQ772" s="38"/>
      <c r="DR772" s="38"/>
      <c r="DS772" s="38"/>
      <c r="DT772" s="38"/>
      <c r="DU772" s="38"/>
      <c r="DV772" s="38"/>
      <c r="DW772" s="38"/>
      <c r="DX772" s="38"/>
      <c r="DY772" s="38"/>
      <c r="DZ772" s="38"/>
      <c r="EA772" s="38"/>
      <c r="EB772" s="38"/>
      <c r="EC772" s="38"/>
      <c r="ED772" s="38"/>
      <c r="EE772" s="38"/>
      <c r="EF772" s="38"/>
      <c r="EG772" s="38"/>
      <c r="EH772" s="38"/>
      <c r="EI772" s="38"/>
      <c r="EJ772" s="38"/>
      <c r="EK772" s="38"/>
      <c r="EL772" s="38"/>
      <c r="EM772" s="38"/>
      <c r="EN772" s="38"/>
      <c r="EO772" s="38"/>
      <c r="EP772" s="38"/>
      <c r="EQ772" s="38"/>
      <c r="ER772" s="38"/>
      <c r="ES772" s="38"/>
      <c r="ET772" s="38"/>
      <c r="EU772" s="38"/>
      <c r="EV772" s="38"/>
      <c r="EW772" s="38"/>
      <c r="EX772" s="38"/>
      <c r="EY772" s="38"/>
      <c r="EZ772" s="38"/>
    </row>
    <row r="773" spans="1:156" ht="20.100000000000001" customHeight="1" x14ac:dyDescent="0.25">
      <c r="A773" s="43"/>
      <c r="B773" s="54"/>
      <c r="C773" s="55"/>
      <c r="D773" s="43"/>
      <c r="E773" s="43"/>
      <c r="F773" s="43"/>
      <c r="G773" s="43"/>
      <c r="H773" s="43"/>
      <c r="I773" s="56"/>
      <c r="J773" s="38"/>
      <c r="L773" s="41"/>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c r="CY773" s="38"/>
      <c r="CZ773" s="38"/>
      <c r="DA773" s="38"/>
      <c r="DB773" s="38"/>
      <c r="DC773" s="38"/>
      <c r="DD773" s="38"/>
      <c r="DE773" s="38"/>
      <c r="DF773" s="38"/>
      <c r="DG773" s="38"/>
      <c r="DH773" s="38"/>
      <c r="DI773" s="38"/>
      <c r="DJ773" s="38"/>
      <c r="DK773" s="38"/>
      <c r="DL773" s="38"/>
      <c r="DM773" s="38"/>
      <c r="DN773" s="38"/>
      <c r="DO773" s="38"/>
      <c r="DP773" s="38"/>
      <c r="DQ773" s="38"/>
      <c r="DR773" s="38"/>
      <c r="DS773" s="38"/>
      <c r="DT773" s="38"/>
      <c r="DU773" s="38"/>
      <c r="DV773" s="38"/>
      <c r="DW773" s="38"/>
      <c r="DX773" s="38"/>
      <c r="DY773" s="38"/>
      <c r="DZ773" s="38"/>
      <c r="EA773" s="38"/>
      <c r="EB773" s="38"/>
      <c r="EC773" s="38"/>
      <c r="ED773" s="38"/>
      <c r="EE773" s="38"/>
      <c r="EF773" s="38"/>
      <c r="EG773" s="38"/>
      <c r="EH773" s="38"/>
      <c r="EI773" s="38"/>
      <c r="EJ773" s="38"/>
      <c r="EK773" s="38"/>
      <c r="EL773" s="38"/>
      <c r="EM773" s="38"/>
      <c r="EN773" s="38"/>
      <c r="EO773" s="38"/>
      <c r="EP773" s="38"/>
      <c r="EQ773" s="38"/>
      <c r="ER773" s="38"/>
      <c r="ES773" s="38"/>
      <c r="ET773" s="38"/>
      <c r="EU773" s="38"/>
      <c r="EV773" s="38"/>
      <c r="EW773" s="38"/>
      <c r="EX773" s="38"/>
      <c r="EY773" s="38"/>
      <c r="EZ773" s="38"/>
    </row>
    <row r="774" spans="1:156" ht="20.100000000000001" customHeight="1" x14ac:dyDescent="0.25">
      <c r="A774" s="43"/>
      <c r="B774" s="54"/>
      <c r="C774" s="55"/>
      <c r="D774" s="43"/>
      <c r="E774" s="43"/>
      <c r="F774" s="43"/>
      <c r="G774" s="43"/>
      <c r="H774" s="43"/>
      <c r="I774" s="56"/>
      <c r="J774" s="38"/>
      <c r="L774" s="41"/>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c r="CY774" s="38"/>
      <c r="CZ774" s="38"/>
      <c r="DA774" s="38"/>
      <c r="DB774" s="38"/>
      <c r="DC774" s="38"/>
      <c r="DD774" s="38"/>
      <c r="DE774" s="38"/>
      <c r="DF774" s="38"/>
      <c r="DG774" s="38"/>
      <c r="DH774" s="38"/>
      <c r="DI774" s="38"/>
      <c r="DJ774" s="38"/>
      <c r="DK774" s="38"/>
      <c r="DL774" s="38"/>
      <c r="DM774" s="38"/>
      <c r="DN774" s="38"/>
      <c r="DO774" s="38"/>
      <c r="DP774" s="38"/>
      <c r="DQ774" s="38"/>
      <c r="DR774" s="38"/>
      <c r="DS774" s="38"/>
      <c r="DT774" s="38"/>
      <c r="DU774" s="38"/>
      <c r="DV774" s="38"/>
      <c r="DW774" s="38"/>
      <c r="DX774" s="38"/>
      <c r="DY774" s="38"/>
      <c r="DZ774" s="38"/>
      <c r="EA774" s="38"/>
      <c r="EB774" s="38"/>
      <c r="EC774" s="38"/>
      <c r="ED774" s="38"/>
      <c r="EE774" s="38"/>
      <c r="EF774" s="38"/>
      <c r="EG774" s="38"/>
      <c r="EH774" s="38"/>
      <c r="EI774" s="38"/>
      <c r="EJ774" s="38"/>
      <c r="EK774" s="38"/>
      <c r="EL774" s="38"/>
      <c r="EM774" s="38"/>
      <c r="EN774" s="38"/>
      <c r="EO774" s="38"/>
      <c r="EP774" s="38"/>
      <c r="EQ774" s="38"/>
      <c r="ER774" s="38"/>
      <c r="ES774" s="38"/>
      <c r="ET774" s="38"/>
      <c r="EU774" s="38"/>
      <c r="EV774" s="38"/>
      <c r="EW774" s="38"/>
      <c r="EX774" s="38"/>
      <c r="EY774" s="38"/>
      <c r="EZ774" s="38"/>
    </row>
    <row r="775" spans="1:156" ht="20.100000000000001" customHeight="1" x14ac:dyDescent="0.25">
      <c r="A775" s="43"/>
      <c r="B775" s="54"/>
      <c r="C775" s="55"/>
      <c r="D775" s="43"/>
      <c r="E775" s="43"/>
      <c r="F775" s="43"/>
      <c r="G775" s="43"/>
      <c r="H775" s="43"/>
      <c r="I775" s="56"/>
      <c r="J775" s="38"/>
      <c r="L775" s="41"/>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c r="CY775" s="38"/>
      <c r="CZ775" s="38"/>
      <c r="DA775" s="38"/>
      <c r="DB775" s="38"/>
      <c r="DC775" s="38"/>
      <c r="DD775" s="38"/>
      <c r="DE775" s="38"/>
      <c r="DF775" s="38"/>
      <c r="DG775" s="38"/>
      <c r="DH775" s="38"/>
      <c r="DI775" s="38"/>
      <c r="DJ775" s="38"/>
      <c r="DK775" s="38"/>
      <c r="DL775" s="38"/>
      <c r="DM775" s="38"/>
      <c r="DN775" s="38"/>
      <c r="DO775" s="38"/>
      <c r="DP775" s="38"/>
      <c r="DQ775" s="38"/>
      <c r="DR775" s="38"/>
      <c r="DS775" s="38"/>
      <c r="DT775" s="38"/>
      <c r="DU775" s="38"/>
      <c r="DV775" s="38"/>
      <c r="DW775" s="38"/>
      <c r="DX775" s="38"/>
      <c r="DY775" s="38"/>
      <c r="DZ775" s="38"/>
      <c r="EA775" s="38"/>
      <c r="EB775" s="38"/>
      <c r="EC775" s="38"/>
      <c r="ED775" s="38"/>
      <c r="EE775" s="38"/>
      <c r="EF775" s="38"/>
      <c r="EG775" s="38"/>
      <c r="EH775" s="38"/>
      <c r="EI775" s="38"/>
      <c r="EJ775" s="38"/>
      <c r="EK775" s="38"/>
      <c r="EL775" s="38"/>
      <c r="EM775" s="38"/>
      <c r="EN775" s="38"/>
      <c r="EO775" s="38"/>
      <c r="EP775" s="38"/>
      <c r="EQ775" s="38"/>
      <c r="ER775" s="38"/>
      <c r="ES775" s="38"/>
      <c r="ET775" s="38"/>
      <c r="EU775" s="38"/>
      <c r="EV775" s="38"/>
      <c r="EW775" s="38"/>
      <c r="EX775" s="38"/>
      <c r="EY775" s="38"/>
      <c r="EZ775" s="38"/>
    </row>
    <row r="776" spans="1:156" ht="20.100000000000001" customHeight="1" x14ac:dyDescent="0.25">
      <c r="A776" s="43"/>
      <c r="B776" s="54"/>
      <c r="C776" s="55"/>
      <c r="D776" s="43"/>
      <c r="E776" s="43"/>
      <c r="F776" s="43"/>
      <c r="G776" s="43"/>
      <c r="H776" s="43"/>
      <c r="I776" s="56"/>
      <c r="J776" s="38"/>
      <c r="L776" s="41"/>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c r="CY776" s="38"/>
      <c r="CZ776" s="38"/>
      <c r="DA776" s="38"/>
      <c r="DB776" s="38"/>
      <c r="DC776" s="38"/>
      <c r="DD776" s="38"/>
      <c r="DE776" s="38"/>
      <c r="DF776" s="38"/>
      <c r="DG776" s="38"/>
      <c r="DH776" s="38"/>
      <c r="DI776" s="38"/>
      <c r="DJ776" s="38"/>
      <c r="DK776" s="38"/>
      <c r="DL776" s="38"/>
      <c r="DM776" s="38"/>
      <c r="DN776" s="38"/>
      <c r="DO776" s="38"/>
      <c r="DP776" s="38"/>
      <c r="DQ776" s="38"/>
      <c r="DR776" s="38"/>
      <c r="DS776" s="38"/>
      <c r="DT776" s="38"/>
      <c r="DU776" s="38"/>
      <c r="DV776" s="38"/>
      <c r="DW776" s="38"/>
      <c r="DX776" s="38"/>
      <c r="DY776" s="38"/>
      <c r="DZ776" s="38"/>
      <c r="EA776" s="38"/>
      <c r="EB776" s="38"/>
      <c r="EC776" s="38"/>
      <c r="ED776" s="38"/>
      <c r="EE776" s="38"/>
      <c r="EF776" s="38"/>
      <c r="EG776" s="38"/>
      <c r="EH776" s="38"/>
      <c r="EI776" s="38"/>
      <c r="EJ776" s="38"/>
      <c r="EK776" s="38"/>
      <c r="EL776" s="38"/>
      <c r="EM776" s="38"/>
      <c r="EN776" s="38"/>
      <c r="EO776" s="38"/>
      <c r="EP776" s="38"/>
      <c r="EQ776" s="38"/>
      <c r="ER776" s="38"/>
      <c r="ES776" s="38"/>
      <c r="ET776" s="38"/>
      <c r="EU776" s="38"/>
      <c r="EV776" s="38"/>
      <c r="EW776" s="38"/>
      <c r="EX776" s="38"/>
      <c r="EY776" s="38"/>
      <c r="EZ776" s="38"/>
    </row>
    <row r="777" spans="1:156" ht="20.100000000000001" customHeight="1" x14ac:dyDescent="0.25">
      <c r="A777" s="43"/>
      <c r="B777" s="54"/>
      <c r="C777" s="55"/>
      <c r="D777" s="43"/>
      <c r="E777" s="43"/>
      <c r="F777" s="43"/>
      <c r="G777" s="43"/>
      <c r="H777" s="43"/>
      <c r="I777" s="56"/>
      <c r="J777" s="38"/>
      <c r="L777" s="41"/>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c r="CY777" s="38"/>
      <c r="CZ777" s="38"/>
      <c r="DA777" s="38"/>
      <c r="DB777" s="38"/>
      <c r="DC777" s="38"/>
      <c r="DD777" s="38"/>
      <c r="DE777" s="38"/>
      <c r="DF777" s="38"/>
      <c r="DG777" s="38"/>
      <c r="DH777" s="38"/>
      <c r="DI777" s="38"/>
      <c r="DJ777" s="38"/>
      <c r="DK777" s="38"/>
      <c r="DL777" s="38"/>
      <c r="DM777" s="38"/>
      <c r="DN777" s="38"/>
      <c r="DO777" s="38"/>
      <c r="DP777" s="38"/>
      <c r="DQ777" s="38"/>
      <c r="DR777" s="38"/>
      <c r="DS777" s="38"/>
      <c r="DT777" s="38"/>
      <c r="DU777" s="38"/>
      <c r="DV777" s="38"/>
      <c r="DW777" s="38"/>
      <c r="DX777" s="38"/>
      <c r="DY777" s="38"/>
      <c r="DZ777" s="38"/>
      <c r="EA777" s="38"/>
      <c r="EB777" s="38"/>
      <c r="EC777" s="38"/>
      <c r="ED777" s="38"/>
      <c r="EE777" s="38"/>
      <c r="EF777" s="38"/>
      <c r="EG777" s="38"/>
      <c r="EH777" s="38"/>
      <c r="EI777" s="38"/>
      <c r="EJ777" s="38"/>
      <c r="EK777" s="38"/>
      <c r="EL777" s="38"/>
      <c r="EM777" s="38"/>
      <c r="EN777" s="38"/>
      <c r="EO777" s="38"/>
      <c r="EP777" s="38"/>
      <c r="EQ777" s="38"/>
      <c r="ER777" s="38"/>
      <c r="ES777" s="38"/>
      <c r="ET777" s="38"/>
      <c r="EU777" s="38"/>
      <c r="EV777" s="38"/>
      <c r="EW777" s="38"/>
      <c r="EX777" s="38"/>
      <c r="EY777" s="38"/>
      <c r="EZ777" s="38"/>
    </row>
    <row r="778" spans="1:156" ht="20.100000000000001" customHeight="1" x14ac:dyDescent="0.25">
      <c r="A778" s="43"/>
      <c r="B778" s="54"/>
      <c r="C778" s="55"/>
      <c r="D778" s="43"/>
      <c r="E778" s="43"/>
      <c r="F778" s="43"/>
      <c r="G778" s="43"/>
      <c r="H778" s="43"/>
      <c r="I778" s="56"/>
      <c r="J778" s="38"/>
      <c r="L778" s="41"/>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c r="CY778" s="38"/>
      <c r="CZ778" s="38"/>
      <c r="DA778" s="38"/>
      <c r="DB778" s="38"/>
      <c r="DC778" s="38"/>
      <c r="DD778" s="38"/>
      <c r="DE778" s="38"/>
      <c r="DF778" s="38"/>
      <c r="DG778" s="38"/>
      <c r="DH778" s="38"/>
      <c r="DI778" s="38"/>
      <c r="DJ778" s="38"/>
      <c r="DK778" s="38"/>
      <c r="DL778" s="38"/>
      <c r="DM778" s="38"/>
      <c r="DN778" s="38"/>
      <c r="DO778" s="38"/>
      <c r="DP778" s="38"/>
      <c r="DQ778" s="38"/>
      <c r="DR778" s="38"/>
      <c r="DS778" s="38"/>
      <c r="DT778" s="38"/>
      <c r="DU778" s="38"/>
      <c r="DV778" s="38"/>
      <c r="DW778" s="38"/>
      <c r="DX778" s="38"/>
      <c r="DY778" s="38"/>
      <c r="DZ778" s="38"/>
      <c r="EA778" s="38"/>
      <c r="EB778" s="38"/>
      <c r="EC778" s="38"/>
      <c r="ED778" s="38"/>
      <c r="EE778" s="38"/>
      <c r="EF778" s="38"/>
      <c r="EG778" s="38"/>
      <c r="EH778" s="38"/>
      <c r="EI778" s="38"/>
      <c r="EJ778" s="38"/>
      <c r="EK778" s="38"/>
      <c r="EL778" s="38"/>
      <c r="EM778" s="38"/>
      <c r="EN778" s="38"/>
      <c r="EO778" s="38"/>
      <c r="EP778" s="38"/>
      <c r="EQ778" s="38"/>
      <c r="ER778" s="38"/>
      <c r="ES778" s="38"/>
      <c r="ET778" s="38"/>
      <c r="EU778" s="38"/>
      <c r="EV778" s="38"/>
      <c r="EW778" s="38"/>
      <c r="EX778" s="38"/>
      <c r="EY778" s="38"/>
      <c r="EZ778" s="38"/>
    </row>
    <row r="779" spans="1:156" ht="20.100000000000001" customHeight="1" x14ac:dyDescent="0.25">
      <c r="A779" s="43"/>
      <c r="B779" s="54"/>
      <c r="C779" s="55"/>
      <c r="D779" s="43"/>
      <c r="E779" s="43"/>
      <c r="F779" s="43"/>
      <c r="G779" s="43"/>
      <c r="H779" s="43"/>
      <c r="I779" s="56"/>
      <c r="J779" s="38"/>
      <c r="L779" s="41"/>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c r="CY779" s="38"/>
      <c r="CZ779" s="38"/>
      <c r="DA779" s="38"/>
      <c r="DB779" s="38"/>
      <c r="DC779" s="38"/>
      <c r="DD779" s="38"/>
      <c r="DE779" s="38"/>
      <c r="DF779" s="38"/>
      <c r="DG779" s="38"/>
      <c r="DH779" s="38"/>
      <c r="DI779" s="38"/>
      <c r="DJ779" s="38"/>
      <c r="DK779" s="38"/>
      <c r="DL779" s="38"/>
      <c r="DM779" s="38"/>
      <c r="DN779" s="38"/>
      <c r="DO779" s="38"/>
      <c r="DP779" s="38"/>
      <c r="DQ779" s="38"/>
      <c r="DR779" s="38"/>
      <c r="DS779" s="38"/>
      <c r="DT779" s="38"/>
      <c r="DU779" s="38"/>
      <c r="DV779" s="38"/>
      <c r="DW779" s="38"/>
      <c r="DX779" s="38"/>
      <c r="DY779" s="38"/>
      <c r="DZ779" s="38"/>
      <c r="EA779" s="38"/>
      <c r="EB779" s="38"/>
      <c r="EC779" s="38"/>
      <c r="ED779" s="38"/>
      <c r="EE779" s="38"/>
      <c r="EF779" s="38"/>
      <c r="EG779" s="38"/>
      <c r="EH779" s="38"/>
      <c r="EI779" s="38"/>
      <c r="EJ779" s="38"/>
      <c r="EK779" s="38"/>
      <c r="EL779" s="38"/>
      <c r="EM779" s="38"/>
      <c r="EN779" s="38"/>
      <c r="EO779" s="38"/>
      <c r="EP779" s="38"/>
      <c r="EQ779" s="38"/>
      <c r="ER779" s="38"/>
      <c r="ES779" s="38"/>
      <c r="ET779" s="38"/>
      <c r="EU779" s="38"/>
      <c r="EV779" s="38"/>
      <c r="EW779" s="38"/>
      <c r="EX779" s="38"/>
      <c r="EY779" s="38"/>
      <c r="EZ779" s="38"/>
    </row>
    <row r="780" spans="1:156" ht="20.100000000000001" customHeight="1" x14ac:dyDescent="0.25">
      <c r="A780" s="43"/>
      <c r="B780" s="54"/>
      <c r="C780" s="55"/>
      <c r="D780" s="43"/>
      <c r="E780" s="43"/>
      <c r="F780" s="43"/>
      <c r="G780" s="43"/>
      <c r="H780" s="43"/>
      <c r="I780" s="56"/>
      <c r="J780" s="38"/>
      <c r="L780" s="41"/>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8"/>
      <c r="CY780" s="38"/>
      <c r="CZ780" s="38"/>
      <c r="DA780" s="38"/>
      <c r="DB780" s="38"/>
      <c r="DC780" s="38"/>
      <c r="DD780" s="38"/>
      <c r="DE780" s="38"/>
      <c r="DF780" s="38"/>
      <c r="DG780" s="38"/>
      <c r="DH780" s="38"/>
      <c r="DI780" s="38"/>
      <c r="DJ780" s="38"/>
      <c r="DK780" s="38"/>
      <c r="DL780" s="38"/>
      <c r="DM780" s="38"/>
      <c r="DN780" s="38"/>
      <c r="DO780" s="38"/>
      <c r="DP780" s="38"/>
      <c r="DQ780" s="38"/>
      <c r="DR780" s="38"/>
      <c r="DS780" s="38"/>
      <c r="DT780" s="38"/>
      <c r="DU780" s="38"/>
      <c r="DV780" s="38"/>
      <c r="DW780" s="38"/>
      <c r="DX780" s="38"/>
      <c r="DY780" s="38"/>
      <c r="DZ780" s="38"/>
      <c r="EA780" s="38"/>
      <c r="EB780" s="38"/>
      <c r="EC780" s="38"/>
      <c r="ED780" s="38"/>
      <c r="EE780" s="38"/>
      <c r="EF780" s="38"/>
      <c r="EG780" s="38"/>
      <c r="EH780" s="38"/>
      <c r="EI780" s="38"/>
      <c r="EJ780" s="38"/>
      <c r="EK780" s="38"/>
      <c r="EL780" s="38"/>
      <c r="EM780" s="38"/>
      <c r="EN780" s="38"/>
      <c r="EO780" s="38"/>
      <c r="EP780" s="38"/>
      <c r="EQ780" s="38"/>
      <c r="ER780" s="38"/>
      <c r="ES780" s="38"/>
      <c r="ET780" s="38"/>
      <c r="EU780" s="38"/>
      <c r="EV780" s="38"/>
      <c r="EW780" s="38"/>
      <c r="EX780" s="38"/>
      <c r="EY780" s="38"/>
      <c r="EZ780" s="38"/>
    </row>
    <row r="781" spans="1:156" ht="20.100000000000001" customHeight="1" x14ac:dyDescent="0.25">
      <c r="A781" s="43"/>
      <c r="B781" s="54"/>
      <c r="C781" s="55"/>
      <c r="D781" s="43"/>
      <c r="E781" s="43"/>
      <c r="F781" s="43"/>
      <c r="G781" s="43"/>
      <c r="H781" s="43"/>
      <c r="I781" s="56"/>
      <c r="J781" s="38"/>
      <c r="L781" s="41"/>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c r="CY781" s="38"/>
      <c r="CZ781" s="38"/>
      <c r="DA781" s="38"/>
      <c r="DB781" s="38"/>
      <c r="DC781" s="38"/>
      <c r="DD781" s="38"/>
      <c r="DE781" s="38"/>
      <c r="DF781" s="38"/>
      <c r="DG781" s="38"/>
      <c r="DH781" s="38"/>
      <c r="DI781" s="38"/>
      <c r="DJ781" s="38"/>
      <c r="DK781" s="38"/>
      <c r="DL781" s="38"/>
      <c r="DM781" s="38"/>
      <c r="DN781" s="38"/>
      <c r="DO781" s="38"/>
      <c r="DP781" s="38"/>
      <c r="DQ781" s="38"/>
      <c r="DR781" s="38"/>
      <c r="DS781" s="38"/>
      <c r="DT781" s="38"/>
      <c r="DU781" s="38"/>
      <c r="DV781" s="38"/>
      <c r="DW781" s="38"/>
      <c r="DX781" s="38"/>
      <c r="DY781" s="38"/>
      <c r="DZ781" s="38"/>
      <c r="EA781" s="38"/>
      <c r="EB781" s="38"/>
      <c r="EC781" s="38"/>
      <c r="ED781" s="38"/>
      <c r="EE781" s="38"/>
      <c r="EF781" s="38"/>
      <c r="EG781" s="38"/>
      <c r="EH781" s="38"/>
      <c r="EI781" s="38"/>
      <c r="EJ781" s="38"/>
      <c r="EK781" s="38"/>
      <c r="EL781" s="38"/>
      <c r="EM781" s="38"/>
      <c r="EN781" s="38"/>
      <c r="EO781" s="38"/>
      <c r="EP781" s="38"/>
      <c r="EQ781" s="38"/>
      <c r="ER781" s="38"/>
      <c r="ES781" s="38"/>
      <c r="ET781" s="38"/>
      <c r="EU781" s="38"/>
      <c r="EV781" s="38"/>
      <c r="EW781" s="38"/>
      <c r="EX781" s="38"/>
      <c r="EY781" s="38"/>
      <c r="EZ781" s="38"/>
    </row>
    <row r="782" spans="1:156" ht="20.100000000000001" customHeight="1" x14ac:dyDescent="0.25">
      <c r="A782" s="43"/>
      <c r="B782" s="54"/>
      <c r="C782" s="55"/>
      <c r="D782" s="43"/>
      <c r="E782" s="43"/>
      <c r="F782" s="43"/>
      <c r="G782" s="43"/>
      <c r="H782" s="43"/>
      <c r="I782" s="56"/>
      <c r="J782" s="38"/>
      <c r="L782" s="41"/>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c r="CY782" s="38"/>
      <c r="CZ782" s="38"/>
      <c r="DA782" s="38"/>
      <c r="DB782" s="38"/>
      <c r="DC782" s="38"/>
      <c r="DD782" s="38"/>
      <c r="DE782" s="38"/>
      <c r="DF782" s="38"/>
      <c r="DG782" s="38"/>
      <c r="DH782" s="38"/>
      <c r="DI782" s="38"/>
      <c r="DJ782" s="38"/>
      <c r="DK782" s="38"/>
      <c r="DL782" s="38"/>
      <c r="DM782" s="38"/>
      <c r="DN782" s="38"/>
      <c r="DO782" s="38"/>
      <c r="DP782" s="38"/>
      <c r="DQ782" s="38"/>
      <c r="DR782" s="38"/>
      <c r="DS782" s="38"/>
      <c r="DT782" s="38"/>
      <c r="DU782" s="38"/>
      <c r="DV782" s="38"/>
      <c r="DW782" s="38"/>
      <c r="DX782" s="38"/>
      <c r="DY782" s="38"/>
      <c r="DZ782" s="38"/>
      <c r="EA782" s="38"/>
      <c r="EB782" s="38"/>
      <c r="EC782" s="38"/>
      <c r="ED782" s="38"/>
      <c r="EE782" s="38"/>
      <c r="EF782" s="38"/>
      <c r="EG782" s="38"/>
      <c r="EH782" s="38"/>
      <c r="EI782" s="38"/>
      <c r="EJ782" s="38"/>
      <c r="EK782" s="38"/>
      <c r="EL782" s="38"/>
      <c r="EM782" s="38"/>
      <c r="EN782" s="38"/>
      <c r="EO782" s="38"/>
      <c r="EP782" s="38"/>
      <c r="EQ782" s="38"/>
      <c r="ER782" s="38"/>
      <c r="ES782" s="38"/>
      <c r="ET782" s="38"/>
      <c r="EU782" s="38"/>
      <c r="EV782" s="38"/>
      <c r="EW782" s="38"/>
      <c r="EX782" s="38"/>
      <c r="EY782" s="38"/>
      <c r="EZ782" s="38"/>
    </row>
    <row r="783" spans="1:156" ht="20.100000000000001" customHeight="1" x14ac:dyDescent="0.25">
      <c r="A783" s="43"/>
      <c r="B783" s="54"/>
      <c r="C783" s="55"/>
      <c r="D783" s="43"/>
      <c r="E783" s="43"/>
      <c r="F783" s="43"/>
      <c r="G783" s="43"/>
      <c r="H783" s="43"/>
      <c r="I783" s="56"/>
      <c r="J783" s="38"/>
      <c r="L783" s="41"/>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c r="CY783" s="38"/>
      <c r="CZ783" s="38"/>
      <c r="DA783" s="38"/>
      <c r="DB783" s="38"/>
      <c r="DC783" s="38"/>
      <c r="DD783" s="38"/>
      <c r="DE783" s="38"/>
      <c r="DF783" s="38"/>
      <c r="DG783" s="38"/>
      <c r="DH783" s="38"/>
      <c r="DI783" s="38"/>
      <c r="DJ783" s="38"/>
      <c r="DK783" s="38"/>
      <c r="DL783" s="38"/>
      <c r="DM783" s="38"/>
      <c r="DN783" s="38"/>
      <c r="DO783" s="38"/>
      <c r="DP783" s="38"/>
      <c r="DQ783" s="38"/>
      <c r="DR783" s="38"/>
      <c r="DS783" s="38"/>
      <c r="DT783" s="38"/>
      <c r="DU783" s="38"/>
      <c r="DV783" s="38"/>
      <c r="DW783" s="38"/>
      <c r="DX783" s="38"/>
      <c r="DY783" s="38"/>
      <c r="DZ783" s="38"/>
      <c r="EA783" s="38"/>
      <c r="EB783" s="38"/>
      <c r="EC783" s="38"/>
      <c r="ED783" s="38"/>
      <c r="EE783" s="38"/>
      <c r="EF783" s="38"/>
      <c r="EG783" s="38"/>
      <c r="EH783" s="38"/>
      <c r="EI783" s="38"/>
      <c r="EJ783" s="38"/>
      <c r="EK783" s="38"/>
      <c r="EL783" s="38"/>
      <c r="EM783" s="38"/>
      <c r="EN783" s="38"/>
      <c r="EO783" s="38"/>
      <c r="EP783" s="38"/>
      <c r="EQ783" s="38"/>
      <c r="ER783" s="38"/>
      <c r="ES783" s="38"/>
      <c r="ET783" s="38"/>
      <c r="EU783" s="38"/>
      <c r="EV783" s="38"/>
      <c r="EW783" s="38"/>
      <c r="EX783" s="38"/>
      <c r="EY783" s="38"/>
      <c r="EZ783" s="38"/>
    </row>
    <row r="784" spans="1:156" ht="20.100000000000001" customHeight="1" x14ac:dyDescent="0.25">
      <c r="A784" s="43"/>
      <c r="B784" s="54"/>
      <c r="C784" s="55"/>
      <c r="D784" s="43"/>
      <c r="E784" s="43"/>
      <c r="F784" s="43"/>
      <c r="G784" s="43"/>
      <c r="H784" s="43"/>
      <c r="I784" s="56"/>
      <c r="J784" s="38"/>
      <c r="L784" s="41"/>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c r="CY784" s="38"/>
      <c r="CZ784" s="38"/>
      <c r="DA784" s="38"/>
      <c r="DB784" s="38"/>
      <c r="DC784" s="38"/>
      <c r="DD784" s="38"/>
      <c r="DE784" s="38"/>
      <c r="DF784" s="38"/>
      <c r="DG784" s="38"/>
      <c r="DH784" s="38"/>
      <c r="DI784" s="38"/>
      <c r="DJ784" s="38"/>
      <c r="DK784" s="38"/>
      <c r="DL784" s="38"/>
      <c r="DM784" s="38"/>
      <c r="DN784" s="38"/>
      <c r="DO784" s="38"/>
      <c r="DP784" s="38"/>
      <c r="DQ784" s="38"/>
      <c r="DR784" s="38"/>
      <c r="DS784" s="38"/>
      <c r="DT784" s="38"/>
      <c r="DU784" s="38"/>
      <c r="DV784" s="38"/>
      <c r="DW784" s="38"/>
      <c r="DX784" s="38"/>
      <c r="DY784" s="38"/>
      <c r="DZ784" s="38"/>
      <c r="EA784" s="38"/>
      <c r="EB784" s="38"/>
      <c r="EC784" s="38"/>
      <c r="ED784" s="38"/>
      <c r="EE784" s="38"/>
      <c r="EF784" s="38"/>
      <c r="EG784" s="38"/>
      <c r="EH784" s="38"/>
      <c r="EI784" s="38"/>
      <c r="EJ784" s="38"/>
      <c r="EK784" s="38"/>
      <c r="EL784" s="38"/>
      <c r="EM784" s="38"/>
      <c r="EN784" s="38"/>
      <c r="EO784" s="38"/>
      <c r="EP784" s="38"/>
      <c r="EQ784" s="38"/>
      <c r="ER784" s="38"/>
      <c r="ES784" s="38"/>
      <c r="ET784" s="38"/>
      <c r="EU784" s="38"/>
      <c r="EV784" s="38"/>
      <c r="EW784" s="38"/>
      <c r="EX784" s="38"/>
      <c r="EY784" s="38"/>
      <c r="EZ784" s="38"/>
    </row>
    <row r="785" spans="1:156" ht="20.100000000000001" customHeight="1" x14ac:dyDescent="0.25">
      <c r="A785" s="43"/>
      <c r="B785" s="54"/>
      <c r="C785" s="55"/>
      <c r="D785" s="43"/>
      <c r="E785" s="43"/>
      <c r="F785" s="43"/>
      <c r="G785" s="43"/>
      <c r="H785" s="43"/>
      <c r="I785" s="56"/>
      <c r="J785" s="38"/>
      <c r="L785" s="41"/>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38"/>
      <c r="BU785" s="38"/>
      <c r="BV785" s="38"/>
      <c r="BW785" s="38"/>
      <c r="BX785" s="38"/>
      <c r="BY785" s="38"/>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c r="CW785" s="38"/>
      <c r="CX785" s="38"/>
      <c r="CY785" s="38"/>
      <c r="CZ785" s="38"/>
      <c r="DA785" s="38"/>
      <c r="DB785" s="38"/>
      <c r="DC785" s="38"/>
      <c r="DD785" s="38"/>
      <c r="DE785" s="38"/>
      <c r="DF785" s="38"/>
      <c r="DG785" s="38"/>
      <c r="DH785" s="38"/>
      <c r="DI785" s="38"/>
      <c r="DJ785" s="38"/>
      <c r="DK785" s="38"/>
      <c r="DL785" s="38"/>
      <c r="DM785" s="38"/>
      <c r="DN785" s="38"/>
      <c r="DO785" s="38"/>
      <c r="DP785" s="38"/>
      <c r="DQ785" s="38"/>
      <c r="DR785" s="38"/>
      <c r="DS785" s="38"/>
      <c r="DT785" s="38"/>
      <c r="DU785" s="38"/>
      <c r="DV785" s="38"/>
      <c r="DW785" s="38"/>
      <c r="DX785" s="38"/>
      <c r="DY785" s="38"/>
      <c r="DZ785" s="38"/>
      <c r="EA785" s="38"/>
      <c r="EB785" s="38"/>
      <c r="EC785" s="38"/>
      <c r="ED785" s="38"/>
      <c r="EE785" s="38"/>
      <c r="EF785" s="38"/>
      <c r="EG785" s="38"/>
      <c r="EH785" s="38"/>
      <c r="EI785" s="38"/>
      <c r="EJ785" s="38"/>
      <c r="EK785" s="38"/>
      <c r="EL785" s="38"/>
      <c r="EM785" s="38"/>
      <c r="EN785" s="38"/>
      <c r="EO785" s="38"/>
      <c r="EP785" s="38"/>
      <c r="EQ785" s="38"/>
      <c r="ER785" s="38"/>
      <c r="ES785" s="38"/>
      <c r="ET785" s="38"/>
      <c r="EU785" s="38"/>
      <c r="EV785" s="38"/>
      <c r="EW785" s="38"/>
      <c r="EX785" s="38"/>
      <c r="EY785" s="38"/>
      <c r="EZ785" s="38"/>
    </row>
    <row r="786" spans="1:156" ht="20.100000000000001" customHeight="1" x14ac:dyDescent="0.25">
      <c r="A786" s="43"/>
      <c r="B786" s="54"/>
      <c r="C786" s="55"/>
      <c r="D786" s="43"/>
      <c r="E786" s="43"/>
      <c r="F786" s="43"/>
      <c r="G786" s="43"/>
      <c r="H786" s="43"/>
      <c r="I786" s="56"/>
      <c r="J786" s="38"/>
      <c r="L786" s="41"/>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c r="CY786" s="38"/>
      <c r="CZ786" s="38"/>
      <c r="DA786" s="38"/>
      <c r="DB786" s="38"/>
      <c r="DC786" s="38"/>
      <c r="DD786" s="38"/>
      <c r="DE786" s="38"/>
      <c r="DF786" s="38"/>
      <c r="DG786" s="38"/>
      <c r="DH786" s="38"/>
      <c r="DI786" s="38"/>
      <c r="DJ786" s="38"/>
      <c r="DK786" s="38"/>
      <c r="DL786" s="38"/>
      <c r="DM786" s="38"/>
      <c r="DN786" s="38"/>
      <c r="DO786" s="38"/>
      <c r="DP786" s="38"/>
      <c r="DQ786" s="38"/>
      <c r="DR786" s="38"/>
      <c r="DS786" s="38"/>
      <c r="DT786" s="38"/>
      <c r="DU786" s="38"/>
      <c r="DV786" s="38"/>
      <c r="DW786" s="38"/>
      <c r="DX786" s="38"/>
      <c r="DY786" s="38"/>
      <c r="DZ786" s="38"/>
      <c r="EA786" s="38"/>
      <c r="EB786" s="38"/>
      <c r="EC786" s="38"/>
      <c r="ED786" s="38"/>
      <c r="EE786" s="38"/>
      <c r="EF786" s="38"/>
      <c r="EG786" s="38"/>
      <c r="EH786" s="38"/>
      <c r="EI786" s="38"/>
      <c r="EJ786" s="38"/>
      <c r="EK786" s="38"/>
      <c r="EL786" s="38"/>
      <c r="EM786" s="38"/>
      <c r="EN786" s="38"/>
      <c r="EO786" s="38"/>
      <c r="EP786" s="38"/>
      <c r="EQ786" s="38"/>
      <c r="ER786" s="38"/>
      <c r="ES786" s="38"/>
      <c r="ET786" s="38"/>
      <c r="EU786" s="38"/>
      <c r="EV786" s="38"/>
      <c r="EW786" s="38"/>
      <c r="EX786" s="38"/>
      <c r="EY786" s="38"/>
      <c r="EZ786" s="38"/>
    </row>
    <row r="787" spans="1:156" ht="20.100000000000001" customHeight="1" x14ac:dyDescent="0.25">
      <c r="A787" s="43"/>
      <c r="B787" s="54"/>
      <c r="C787" s="55"/>
      <c r="D787" s="43"/>
      <c r="E787" s="43"/>
      <c r="F787" s="43"/>
      <c r="G787" s="43"/>
      <c r="H787" s="43"/>
      <c r="I787" s="56"/>
      <c r="J787" s="38"/>
      <c r="L787" s="41"/>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8"/>
      <c r="CY787" s="38"/>
      <c r="CZ787" s="38"/>
      <c r="DA787" s="38"/>
      <c r="DB787" s="38"/>
      <c r="DC787" s="38"/>
      <c r="DD787" s="38"/>
      <c r="DE787" s="38"/>
      <c r="DF787" s="38"/>
      <c r="DG787" s="38"/>
      <c r="DH787" s="38"/>
      <c r="DI787" s="38"/>
      <c r="DJ787" s="38"/>
      <c r="DK787" s="38"/>
      <c r="DL787" s="38"/>
      <c r="DM787" s="38"/>
      <c r="DN787" s="38"/>
      <c r="DO787" s="38"/>
      <c r="DP787" s="38"/>
      <c r="DQ787" s="38"/>
      <c r="DR787" s="38"/>
      <c r="DS787" s="38"/>
      <c r="DT787" s="38"/>
      <c r="DU787" s="38"/>
      <c r="DV787" s="38"/>
      <c r="DW787" s="38"/>
      <c r="DX787" s="38"/>
      <c r="DY787" s="38"/>
      <c r="DZ787" s="38"/>
      <c r="EA787" s="38"/>
      <c r="EB787" s="38"/>
      <c r="EC787" s="38"/>
      <c r="ED787" s="38"/>
      <c r="EE787" s="38"/>
      <c r="EF787" s="38"/>
      <c r="EG787" s="38"/>
      <c r="EH787" s="38"/>
      <c r="EI787" s="38"/>
      <c r="EJ787" s="38"/>
      <c r="EK787" s="38"/>
      <c r="EL787" s="38"/>
      <c r="EM787" s="38"/>
      <c r="EN787" s="38"/>
      <c r="EO787" s="38"/>
      <c r="EP787" s="38"/>
      <c r="EQ787" s="38"/>
      <c r="ER787" s="38"/>
      <c r="ES787" s="38"/>
      <c r="ET787" s="38"/>
      <c r="EU787" s="38"/>
      <c r="EV787" s="38"/>
      <c r="EW787" s="38"/>
      <c r="EX787" s="38"/>
      <c r="EY787" s="38"/>
      <c r="EZ787" s="38"/>
    </row>
    <row r="788" spans="1:156" ht="20.100000000000001" customHeight="1" x14ac:dyDescent="0.25">
      <c r="A788" s="43"/>
      <c r="B788" s="54"/>
      <c r="C788" s="55"/>
      <c r="D788" s="43"/>
      <c r="E788" s="43"/>
      <c r="F788" s="43"/>
      <c r="G788" s="43"/>
      <c r="H788" s="43"/>
      <c r="I788" s="56"/>
      <c r="J788" s="38"/>
      <c r="L788" s="41"/>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8"/>
      <c r="CY788" s="38"/>
      <c r="CZ788" s="38"/>
      <c r="DA788" s="38"/>
      <c r="DB788" s="38"/>
      <c r="DC788" s="38"/>
      <c r="DD788" s="38"/>
      <c r="DE788" s="38"/>
      <c r="DF788" s="38"/>
      <c r="DG788" s="38"/>
      <c r="DH788" s="38"/>
      <c r="DI788" s="38"/>
      <c r="DJ788" s="38"/>
      <c r="DK788" s="38"/>
      <c r="DL788" s="38"/>
      <c r="DM788" s="38"/>
      <c r="DN788" s="38"/>
      <c r="DO788" s="38"/>
      <c r="DP788" s="38"/>
      <c r="DQ788" s="38"/>
      <c r="DR788" s="38"/>
      <c r="DS788" s="38"/>
      <c r="DT788" s="38"/>
      <c r="DU788" s="38"/>
      <c r="DV788" s="38"/>
      <c r="DW788" s="38"/>
      <c r="DX788" s="38"/>
      <c r="DY788" s="38"/>
      <c r="DZ788" s="38"/>
      <c r="EA788" s="38"/>
      <c r="EB788" s="38"/>
      <c r="EC788" s="38"/>
      <c r="ED788" s="38"/>
      <c r="EE788" s="38"/>
      <c r="EF788" s="38"/>
      <c r="EG788" s="38"/>
      <c r="EH788" s="38"/>
      <c r="EI788" s="38"/>
      <c r="EJ788" s="38"/>
      <c r="EK788" s="38"/>
      <c r="EL788" s="38"/>
      <c r="EM788" s="38"/>
      <c r="EN788" s="38"/>
      <c r="EO788" s="38"/>
      <c r="EP788" s="38"/>
      <c r="EQ788" s="38"/>
      <c r="ER788" s="38"/>
      <c r="ES788" s="38"/>
      <c r="ET788" s="38"/>
      <c r="EU788" s="38"/>
      <c r="EV788" s="38"/>
      <c r="EW788" s="38"/>
      <c r="EX788" s="38"/>
      <c r="EY788" s="38"/>
      <c r="EZ788" s="38"/>
    </row>
    <row r="789" spans="1:156" ht="20.100000000000001" customHeight="1" x14ac:dyDescent="0.25">
      <c r="A789" s="43"/>
      <c r="B789" s="54"/>
      <c r="C789" s="55"/>
      <c r="D789" s="43"/>
      <c r="E789" s="43"/>
      <c r="F789" s="43"/>
      <c r="G789" s="43"/>
      <c r="H789" s="43"/>
      <c r="I789" s="56"/>
      <c r="J789" s="38"/>
      <c r="L789" s="41"/>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8"/>
      <c r="CY789" s="38"/>
      <c r="CZ789" s="38"/>
      <c r="DA789" s="38"/>
      <c r="DB789" s="38"/>
      <c r="DC789" s="38"/>
      <c r="DD789" s="38"/>
      <c r="DE789" s="38"/>
      <c r="DF789" s="38"/>
      <c r="DG789" s="38"/>
      <c r="DH789" s="38"/>
      <c r="DI789" s="38"/>
      <c r="DJ789" s="38"/>
      <c r="DK789" s="38"/>
      <c r="DL789" s="38"/>
      <c r="DM789" s="38"/>
      <c r="DN789" s="38"/>
      <c r="DO789" s="38"/>
      <c r="DP789" s="38"/>
      <c r="DQ789" s="38"/>
      <c r="DR789" s="38"/>
      <c r="DS789" s="38"/>
      <c r="DT789" s="38"/>
      <c r="DU789" s="38"/>
      <c r="DV789" s="38"/>
      <c r="DW789" s="38"/>
      <c r="DX789" s="38"/>
      <c r="DY789" s="38"/>
      <c r="DZ789" s="38"/>
      <c r="EA789" s="38"/>
      <c r="EB789" s="38"/>
      <c r="EC789" s="38"/>
      <c r="ED789" s="38"/>
      <c r="EE789" s="38"/>
      <c r="EF789" s="38"/>
      <c r="EG789" s="38"/>
      <c r="EH789" s="38"/>
      <c r="EI789" s="38"/>
      <c r="EJ789" s="38"/>
      <c r="EK789" s="38"/>
      <c r="EL789" s="38"/>
      <c r="EM789" s="38"/>
      <c r="EN789" s="38"/>
      <c r="EO789" s="38"/>
      <c r="EP789" s="38"/>
      <c r="EQ789" s="38"/>
      <c r="ER789" s="38"/>
      <c r="ES789" s="38"/>
      <c r="ET789" s="38"/>
      <c r="EU789" s="38"/>
      <c r="EV789" s="38"/>
      <c r="EW789" s="38"/>
      <c r="EX789" s="38"/>
      <c r="EY789" s="38"/>
      <c r="EZ789" s="38"/>
    </row>
    <row r="790" spans="1:156" ht="20.100000000000001" customHeight="1" x14ac:dyDescent="0.25">
      <c r="A790" s="43"/>
      <c r="B790" s="54"/>
      <c r="C790" s="55"/>
      <c r="D790" s="43"/>
      <c r="E790" s="43"/>
      <c r="F790" s="43"/>
      <c r="G790" s="43"/>
      <c r="H790" s="43"/>
      <c r="I790" s="56"/>
      <c r="J790" s="38"/>
      <c r="L790" s="41"/>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c r="CW790" s="38"/>
      <c r="CX790" s="38"/>
      <c r="CY790" s="38"/>
      <c r="CZ790" s="38"/>
      <c r="DA790" s="38"/>
      <c r="DB790" s="38"/>
      <c r="DC790" s="38"/>
      <c r="DD790" s="38"/>
      <c r="DE790" s="38"/>
      <c r="DF790" s="38"/>
      <c r="DG790" s="38"/>
      <c r="DH790" s="38"/>
      <c r="DI790" s="38"/>
      <c r="DJ790" s="38"/>
      <c r="DK790" s="38"/>
      <c r="DL790" s="38"/>
      <c r="DM790" s="38"/>
      <c r="DN790" s="38"/>
      <c r="DO790" s="38"/>
      <c r="DP790" s="38"/>
      <c r="DQ790" s="38"/>
      <c r="DR790" s="38"/>
      <c r="DS790" s="38"/>
      <c r="DT790" s="38"/>
      <c r="DU790" s="38"/>
      <c r="DV790" s="38"/>
      <c r="DW790" s="38"/>
      <c r="DX790" s="38"/>
      <c r="DY790" s="38"/>
      <c r="DZ790" s="38"/>
      <c r="EA790" s="38"/>
      <c r="EB790" s="38"/>
      <c r="EC790" s="38"/>
      <c r="ED790" s="38"/>
      <c r="EE790" s="38"/>
      <c r="EF790" s="38"/>
      <c r="EG790" s="38"/>
      <c r="EH790" s="38"/>
      <c r="EI790" s="38"/>
      <c r="EJ790" s="38"/>
      <c r="EK790" s="38"/>
      <c r="EL790" s="38"/>
      <c r="EM790" s="38"/>
      <c r="EN790" s="38"/>
      <c r="EO790" s="38"/>
      <c r="EP790" s="38"/>
      <c r="EQ790" s="38"/>
      <c r="ER790" s="38"/>
      <c r="ES790" s="38"/>
      <c r="ET790" s="38"/>
      <c r="EU790" s="38"/>
      <c r="EV790" s="38"/>
      <c r="EW790" s="38"/>
      <c r="EX790" s="38"/>
      <c r="EY790" s="38"/>
      <c r="EZ790" s="38"/>
    </row>
    <row r="791" spans="1:156" ht="20.100000000000001" customHeight="1" x14ac:dyDescent="0.25">
      <c r="A791" s="43"/>
      <c r="B791" s="54"/>
      <c r="C791" s="55"/>
      <c r="D791" s="43"/>
      <c r="E791" s="43"/>
      <c r="F791" s="43"/>
      <c r="G791" s="43"/>
      <c r="H791" s="43"/>
      <c r="I791" s="56"/>
      <c r="J791" s="38"/>
      <c r="L791" s="41"/>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8"/>
      <c r="CY791" s="38"/>
      <c r="CZ791" s="38"/>
      <c r="DA791" s="38"/>
      <c r="DB791" s="38"/>
      <c r="DC791" s="38"/>
      <c r="DD791" s="38"/>
      <c r="DE791" s="38"/>
      <c r="DF791" s="38"/>
      <c r="DG791" s="38"/>
      <c r="DH791" s="38"/>
      <c r="DI791" s="38"/>
      <c r="DJ791" s="38"/>
      <c r="DK791" s="38"/>
      <c r="DL791" s="38"/>
      <c r="DM791" s="38"/>
      <c r="DN791" s="38"/>
      <c r="DO791" s="38"/>
      <c r="DP791" s="38"/>
      <c r="DQ791" s="38"/>
      <c r="DR791" s="38"/>
      <c r="DS791" s="38"/>
      <c r="DT791" s="38"/>
      <c r="DU791" s="38"/>
      <c r="DV791" s="38"/>
      <c r="DW791" s="38"/>
      <c r="DX791" s="38"/>
      <c r="DY791" s="38"/>
      <c r="DZ791" s="38"/>
      <c r="EA791" s="38"/>
      <c r="EB791" s="38"/>
      <c r="EC791" s="38"/>
      <c r="ED791" s="38"/>
      <c r="EE791" s="38"/>
      <c r="EF791" s="38"/>
      <c r="EG791" s="38"/>
      <c r="EH791" s="38"/>
      <c r="EI791" s="38"/>
      <c r="EJ791" s="38"/>
      <c r="EK791" s="38"/>
      <c r="EL791" s="38"/>
      <c r="EM791" s="38"/>
      <c r="EN791" s="38"/>
      <c r="EO791" s="38"/>
      <c r="EP791" s="38"/>
      <c r="EQ791" s="38"/>
      <c r="ER791" s="38"/>
      <c r="ES791" s="38"/>
      <c r="ET791" s="38"/>
      <c r="EU791" s="38"/>
      <c r="EV791" s="38"/>
      <c r="EW791" s="38"/>
      <c r="EX791" s="38"/>
      <c r="EY791" s="38"/>
      <c r="EZ791" s="38"/>
    </row>
    <row r="792" spans="1:156" ht="20.100000000000001" customHeight="1" x14ac:dyDescent="0.25">
      <c r="A792" s="43"/>
      <c r="B792" s="54"/>
      <c r="C792" s="55"/>
      <c r="D792" s="43"/>
      <c r="E792" s="43"/>
      <c r="F792" s="43"/>
      <c r="G792" s="43"/>
      <c r="H792" s="43"/>
      <c r="I792" s="56"/>
      <c r="J792" s="38"/>
      <c r="L792" s="41"/>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8"/>
      <c r="CY792" s="38"/>
      <c r="CZ792" s="38"/>
      <c r="DA792" s="38"/>
      <c r="DB792" s="38"/>
      <c r="DC792" s="38"/>
      <c r="DD792" s="38"/>
      <c r="DE792" s="38"/>
      <c r="DF792" s="38"/>
      <c r="DG792" s="38"/>
      <c r="DH792" s="38"/>
      <c r="DI792" s="38"/>
      <c r="DJ792" s="38"/>
      <c r="DK792" s="38"/>
      <c r="DL792" s="38"/>
      <c r="DM792" s="38"/>
      <c r="DN792" s="38"/>
      <c r="DO792" s="38"/>
      <c r="DP792" s="38"/>
      <c r="DQ792" s="38"/>
      <c r="DR792" s="38"/>
      <c r="DS792" s="38"/>
      <c r="DT792" s="38"/>
      <c r="DU792" s="38"/>
      <c r="DV792" s="38"/>
      <c r="DW792" s="38"/>
      <c r="DX792" s="38"/>
      <c r="DY792" s="38"/>
      <c r="DZ792" s="38"/>
      <c r="EA792" s="38"/>
      <c r="EB792" s="38"/>
      <c r="EC792" s="38"/>
      <c r="ED792" s="38"/>
      <c r="EE792" s="38"/>
      <c r="EF792" s="38"/>
      <c r="EG792" s="38"/>
      <c r="EH792" s="38"/>
      <c r="EI792" s="38"/>
      <c r="EJ792" s="38"/>
      <c r="EK792" s="38"/>
      <c r="EL792" s="38"/>
      <c r="EM792" s="38"/>
      <c r="EN792" s="38"/>
      <c r="EO792" s="38"/>
      <c r="EP792" s="38"/>
      <c r="EQ792" s="38"/>
      <c r="ER792" s="38"/>
      <c r="ES792" s="38"/>
      <c r="ET792" s="38"/>
      <c r="EU792" s="38"/>
      <c r="EV792" s="38"/>
      <c r="EW792" s="38"/>
      <c r="EX792" s="38"/>
      <c r="EY792" s="38"/>
      <c r="EZ792" s="38"/>
    </row>
    <row r="793" spans="1:156" ht="20.100000000000001" customHeight="1" x14ac:dyDescent="0.25">
      <c r="A793" s="43"/>
      <c r="B793" s="54"/>
      <c r="C793" s="55"/>
      <c r="D793" s="43"/>
      <c r="E793" s="43"/>
      <c r="F793" s="43"/>
      <c r="G793" s="43"/>
      <c r="H793" s="43"/>
      <c r="I793" s="56"/>
      <c r="J793" s="38"/>
      <c r="L793" s="41"/>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8"/>
      <c r="CY793" s="38"/>
      <c r="CZ793" s="38"/>
      <c r="DA793" s="38"/>
      <c r="DB793" s="38"/>
      <c r="DC793" s="38"/>
      <c r="DD793" s="38"/>
      <c r="DE793" s="38"/>
      <c r="DF793" s="38"/>
      <c r="DG793" s="38"/>
      <c r="DH793" s="38"/>
      <c r="DI793" s="38"/>
      <c r="DJ793" s="38"/>
      <c r="DK793" s="38"/>
      <c r="DL793" s="38"/>
      <c r="DM793" s="38"/>
      <c r="DN793" s="38"/>
      <c r="DO793" s="38"/>
      <c r="DP793" s="38"/>
      <c r="DQ793" s="38"/>
      <c r="DR793" s="38"/>
      <c r="DS793" s="38"/>
      <c r="DT793" s="38"/>
      <c r="DU793" s="38"/>
      <c r="DV793" s="38"/>
      <c r="DW793" s="38"/>
      <c r="DX793" s="38"/>
      <c r="DY793" s="38"/>
      <c r="DZ793" s="38"/>
      <c r="EA793" s="38"/>
      <c r="EB793" s="38"/>
      <c r="EC793" s="38"/>
      <c r="ED793" s="38"/>
      <c r="EE793" s="38"/>
      <c r="EF793" s="38"/>
      <c r="EG793" s="38"/>
      <c r="EH793" s="38"/>
      <c r="EI793" s="38"/>
      <c r="EJ793" s="38"/>
      <c r="EK793" s="38"/>
      <c r="EL793" s="38"/>
      <c r="EM793" s="38"/>
      <c r="EN793" s="38"/>
      <c r="EO793" s="38"/>
      <c r="EP793" s="38"/>
      <c r="EQ793" s="38"/>
      <c r="ER793" s="38"/>
      <c r="ES793" s="38"/>
      <c r="ET793" s="38"/>
      <c r="EU793" s="38"/>
      <c r="EV793" s="38"/>
      <c r="EW793" s="38"/>
      <c r="EX793" s="38"/>
      <c r="EY793" s="38"/>
      <c r="EZ793" s="38"/>
    </row>
    <row r="794" spans="1:156" ht="20.100000000000001" customHeight="1" x14ac:dyDescent="0.25">
      <c r="A794" s="43"/>
      <c r="B794" s="54"/>
      <c r="C794" s="55"/>
      <c r="D794" s="43"/>
      <c r="E794" s="43"/>
      <c r="F794" s="43"/>
      <c r="G794" s="43"/>
      <c r="H794" s="43"/>
      <c r="I794" s="56"/>
      <c r="J794" s="38"/>
      <c r="L794" s="41"/>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8"/>
      <c r="CY794" s="38"/>
      <c r="CZ794" s="38"/>
      <c r="DA794" s="38"/>
      <c r="DB794" s="38"/>
      <c r="DC794" s="38"/>
      <c r="DD794" s="38"/>
      <c r="DE794" s="38"/>
      <c r="DF794" s="38"/>
      <c r="DG794" s="38"/>
      <c r="DH794" s="38"/>
      <c r="DI794" s="38"/>
      <c r="DJ794" s="38"/>
      <c r="DK794" s="38"/>
      <c r="DL794" s="38"/>
      <c r="DM794" s="38"/>
      <c r="DN794" s="38"/>
      <c r="DO794" s="38"/>
      <c r="DP794" s="38"/>
      <c r="DQ794" s="38"/>
      <c r="DR794" s="38"/>
      <c r="DS794" s="38"/>
      <c r="DT794" s="38"/>
      <c r="DU794" s="38"/>
      <c r="DV794" s="38"/>
      <c r="DW794" s="38"/>
      <c r="DX794" s="38"/>
      <c r="DY794" s="38"/>
      <c r="DZ794" s="38"/>
      <c r="EA794" s="38"/>
      <c r="EB794" s="38"/>
      <c r="EC794" s="38"/>
      <c r="ED794" s="38"/>
      <c r="EE794" s="38"/>
      <c r="EF794" s="38"/>
      <c r="EG794" s="38"/>
      <c r="EH794" s="38"/>
      <c r="EI794" s="38"/>
      <c r="EJ794" s="38"/>
      <c r="EK794" s="38"/>
      <c r="EL794" s="38"/>
      <c r="EM794" s="38"/>
      <c r="EN794" s="38"/>
      <c r="EO794" s="38"/>
      <c r="EP794" s="38"/>
      <c r="EQ794" s="38"/>
      <c r="ER794" s="38"/>
      <c r="ES794" s="38"/>
      <c r="ET794" s="38"/>
      <c r="EU794" s="38"/>
      <c r="EV794" s="38"/>
      <c r="EW794" s="38"/>
      <c r="EX794" s="38"/>
      <c r="EY794" s="38"/>
      <c r="EZ794" s="38"/>
    </row>
    <row r="795" spans="1:156" ht="20.100000000000001" customHeight="1" x14ac:dyDescent="0.25">
      <c r="A795" s="43"/>
      <c r="B795" s="54"/>
      <c r="C795" s="55"/>
      <c r="D795" s="43"/>
      <c r="E795" s="43"/>
      <c r="F795" s="43"/>
      <c r="G795" s="43"/>
      <c r="H795" s="43"/>
      <c r="I795" s="56"/>
      <c r="J795" s="38"/>
      <c r="L795" s="41"/>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38"/>
      <c r="BU795" s="38"/>
      <c r="BV795" s="38"/>
      <c r="BW795" s="38"/>
      <c r="BX795" s="38"/>
      <c r="BY795" s="38"/>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c r="CW795" s="38"/>
      <c r="CX795" s="38"/>
      <c r="CY795" s="38"/>
      <c r="CZ795" s="38"/>
      <c r="DA795" s="38"/>
      <c r="DB795" s="38"/>
      <c r="DC795" s="38"/>
      <c r="DD795" s="38"/>
      <c r="DE795" s="38"/>
      <c r="DF795" s="38"/>
      <c r="DG795" s="38"/>
      <c r="DH795" s="38"/>
      <c r="DI795" s="38"/>
      <c r="DJ795" s="38"/>
      <c r="DK795" s="38"/>
      <c r="DL795" s="38"/>
      <c r="DM795" s="38"/>
      <c r="DN795" s="38"/>
      <c r="DO795" s="38"/>
      <c r="DP795" s="38"/>
      <c r="DQ795" s="38"/>
      <c r="DR795" s="38"/>
      <c r="DS795" s="38"/>
      <c r="DT795" s="38"/>
      <c r="DU795" s="38"/>
      <c r="DV795" s="38"/>
      <c r="DW795" s="38"/>
      <c r="DX795" s="38"/>
      <c r="DY795" s="38"/>
      <c r="DZ795" s="38"/>
      <c r="EA795" s="38"/>
      <c r="EB795" s="38"/>
      <c r="EC795" s="38"/>
      <c r="ED795" s="38"/>
      <c r="EE795" s="38"/>
      <c r="EF795" s="38"/>
      <c r="EG795" s="38"/>
      <c r="EH795" s="38"/>
      <c r="EI795" s="38"/>
      <c r="EJ795" s="38"/>
      <c r="EK795" s="38"/>
      <c r="EL795" s="38"/>
      <c r="EM795" s="38"/>
      <c r="EN795" s="38"/>
      <c r="EO795" s="38"/>
      <c r="EP795" s="38"/>
      <c r="EQ795" s="38"/>
      <c r="ER795" s="38"/>
      <c r="ES795" s="38"/>
      <c r="ET795" s="38"/>
      <c r="EU795" s="38"/>
      <c r="EV795" s="38"/>
      <c r="EW795" s="38"/>
      <c r="EX795" s="38"/>
      <c r="EY795" s="38"/>
      <c r="EZ795" s="38"/>
    </row>
    <row r="796" spans="1:156" ht="20.100000000000001" customHeight="1" x14ac:dyDescent="0.25">
      <c r="A796" s="43"/>
      <c r="B796" s="54"/>
      <c r="C796" s="55"/>
      <c r="D796" s="43"/>
      <c r="E796" s="43"/>
      <c r="F796" s="43"/>
      <c r="G796" s="43"/>
      <c r="H796" s="43"/>
      <c r="I796" s="56"/>
      <c r="J796" s="38"/>
      <c r="L796" s="41"/>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c r="CW796" s="38"/>
      <c r="CX796" s="38"/>
      <c r="CY796" s="38"/>
      <c r="CZ796" s="38"/>
      <c r="DA796" s="38"/>
      <c r="DB796" s="38"/>
      <c r="DC796" s="38"/>
      <c r="DD796" s="38"/>
      <c r="DE796" s="38"/>
      <c r="DF796" s="38"/>
      <c r="DG796" s="38"/>
      <c r="DH796" s="38"/>
      <c r="DI796" s="38"/>
      <c r="DJ796" s="38"/>
      <c r="DK796" s="38"/>
      <c r="DL796" s="38"/>
      <c r="DM796" s="38"/>
      <c r="DN796" s="38"/>
      <c r="DO796" s="38"/>
      <c r="DP796" s="38"/>
      <c r="DQ796" s="38"/>
      <c r="DR796" s="38"/>
      <c r="DS796" s="38"/>
      <c r="DT796" s="38"/>
      <c r="DU796" s="38"/>
      <c r="DV796" s="38"/>
      <c r="DW796" s="38"/>
      <c r="DX796" s="38"/>
      <c r="DY796" s="38"/>
      <c r="DZ796" s="38"/>
      <c r="EA796" s="38"/>
      <c r="EB796" s="38"/>
      <c r="EC796" s="38"/>
      <c r="ED796" s="38"/>
      <c r="EE796" s="38"/>
      <c r="EF796" s="38"/>
      <c r="EG796" s="38"/>
      <c r="EH796" s="38"/>
      <c r="EI796" s="38"/>
      <c r="EJ796" s="38"/>
      <c r="EK796" s="38"/>
      <c r="EL796" s="38"/>
      <c r="EM796" s="38"/>
      <c r="EN796" s="38"/>
      <c r="EO796" s="38"/>
      <c r="EP796" s="38"/>
      <c r="EQ796" s="38"/>
      <c r="ER796" s="38"/>
      <c r="ES796" s="38"/>
      <c r="ET796" s="38"/>
      <c r="EU796" s="38"/>
      <c r="EV796" s="38"/>
      <c r="EW796" s="38"/>
      <c r="EX796" s="38"/>
      <c r="EY796" s="38"/>
      <c r="EZ796" s="38"/>
    </row>
    <row r="797" spans="1:156" ht="20.100000000000001" customHeight="1" x14ac:dyDescent="0.25">
      <c r="A797" s="43"/>
      <c r="B797" s="54"/>
      <c r="C797" s="55"/>
      <c r="D797" s="43"/>
      <c r="E797" s="43"/>
      <c r="F797" s="43"/>
      <c r="G797" s="43"/>
      <c r="H797" s="43"/>
      <c r="I797" s="56"/>
      <c r="J797" s="38"/>
      <c r="L797" s="41"/>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38"/>
      <c r="BU797" s="38"/>
      <c r="BV797" s="38"/>
      <c r="BW797" s="38"/>
      <c r="BX797" s="38"/>
      <c r="BY797" s="38"/>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c r="CW797" s="38"/>
      <c r="CX797" s="38"/>
      <c r="CY797" s="38"/>
      <c r="CZ797" s="38"/>
      <c r="DA797" s="38"/>
      <c r="DB797" s="38"/>
      <c r="DC797" s="38"/>
      <c r="DD797" s="38"/>
      <c r="DE797" s="38"/>
      <c r="DF797" s="38"/>
      <c r="DG797" s="38"/>
      <c r="DH797" s="38"/>
      <c r="DI797" s="38"/>
      <c r="DJ797" s="38"/>
      <c r="DK797" s="38"/>
      <c r="DL797" s="38"/>
      <c r="DM797" s="38"/>
      <c r="DN797" s="38"/>
      <c r="DO797" s="38"/>
      <c r="DP797" s="38"/>
      <c r="DQ797" s="38"/>
      <c r="DR797" s="38"/>
      <c r="DS797" s="38"/>
      <c r="DT797" s="38"/>
      <c r="DU797" s="38"/>
      <c r="DV797" s="38"/>
      <c r="DW797" s="38"/>
      <c r="DX797" s="38"/>
      <c r="DY797" s="38"/>
      <c r="DZ797" s="38"/>
      <c r="EA797" s="38"/>
      <c r="EB797" s="38"/>
      <c r="EC797" s="38"/>
      <c r="ED797" s="38"/>
      <c r="EE797" s="38"/>
      <c r="EF797" s="38"/>
      <c r="EG797" s="38"/>
      <c r="EH797" s="38"/>
      <c r="EI797" s="38"/>
      <c r="EJ797" s="38"/>
      <c r="EK797" s="38"/>
      <c r="EL797" s="38"/>
      <c r="EM797" s="38"/>
      <c r="EN797" s="38"/>
      <c r="EO797" s="38"/>
      <c r="EP797" s="38"/>
      <c r="EQ797" s="38"/>
      <c r="ER797" s="38"/>
      <c r="ES797" s="38"/>
      <c r="ET797" s="38"/>
      <c r="EU797" s="38"/>
      <c r="EV797" s="38"/>
      <c r="EW797" s="38"/>
      <c r="EX797" s="38"/>
      <c r="EY797" s="38"/>
      <c r="EZ797" s="38"/>
    </row>
    <row r="798" spans="1:156" ht="20.100000000000001" customHeight="1" x14ac:dyDescent="0.25">
      <c r="A798" s="43"/>
      <c r="B798" s="54"/>
      <c r="C798" s="55"/>
      <c r="D798" s="43"/>
      <c r="E798" s="43"/>
      <c r="F798" s="43"/>
      <c r="G798" s="43"/>
      <c r="H798" s="43"/>
      <c r="I798" s="56"/>
      <c r="J798" s="38"/>
      <c r="L798" s="41"/>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8"/>
      <c r="DK798" s="38"/>
      <c r="DL798" s="38"/>
      <c r="DM798" s="38"/>
      <c r="DN798" s="38"/>
      <c r="DO798" s="38"/>
      <c r="DP798" s="38"/>
      <c r="DQ798" s="38"/>
      <c r="DR798" s="38"/>
      <c r="DS798" s="38"/>
      <c r="DT798" s="38"/>
      <c r="DU798" s="38"/>
      <c r="DV798" s="38"/>
      <c r="DW798" s="38"/>
      <c r="DX798" s="38"/>
      <c r="DY798" s="38"/>
      <c r="DZ798" s="38"/>
      <c r="EA798" s="38"/>
      <c r="EB798" s="38"/>
      <c r="EC798" s="38"/>
      <c r="ED798" s="38"/>
      <c r="EE798" s="38"/>
      <c r="EF798" s="38"/>
      <c r="EG798" s="38"/>
      <c r="EH798" s="38"/>
      <c r="EI798" s="38"/>
      <c r="EJ798" s="38"/>
      <c r="EK798" s="38"/>
      <c r="EL798" s="38"/>
      <c r="EM798" s="38"/>
      <c r="EN798" s="38"/>
      <c r="EO798" s="38"/>
      <c r="EP798" s="38"/>
      <c r="EQ798" s="38"/>
      <c r="ER798" s="38"/>
      <c r="ES798" s="38"/>
      <c r="ET798" s="38"/>
      <c r="EU798" s="38"/>
      <c r="EV798" s="38"/>
      <c r="EW798" s="38"/>
      <c r="EX798" s="38"/>
      <c r="EY798" s="38"/>
      <c r="EZ798" s="38"/>
    </row>
    <row r="799" spans="1:156" ht="20.100000000000001" customHeight="1" x14ac:dyDescent="0.25">
      <c r="A799" s="43"/>
      <c r="B799" s="54"/>
      <c r="C799" s="55"/>
      <c r="D799" s="43"/>
      <c r="E799" s="43"/>
      <c r="F799" s="43"/>
      <c r="G799" s="43"/>
      <c r="H799" s="43"/>
      <c r="I799" s="56"/>
      <c r="J799" s="38"/>
      <c r="L799" s="41"/>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8"/>
      <c r="CY799" s="38"/>
      <c r="CZ799" s="38"/>
      <c r="DA799" s="38"/>
      <c r="DB799" s="38"/>
      <c r="DC799" s="38"/>
      <c r="DD799" s="38"/>
      <c r="DE799" s="38"/>
      <c r="DF799" s="38"/>
      <c r="DG799" s="38"/>
      <c r="DH799" s="38"/>
      <c r="DI799" s="38"/>
      <c r="DJ799" s="38"/>
      <c r="DK799" s="38"/>
      <c r="DL799" s="38"/>
      <c r="DM799" s="38"/>
      <c r="DN799" s="38"/>
      <c r="DO799" s="38"/>
      <c r="DP799" s="38"/>
      <c r="DQ799" s="38"/>
      <c r="DR799" s="38"/>
      <c r="DS799" s="38"/>
      <c r="DT799" s="38"/>
      <c r="DU799" s="38"/>
      <c r="DV799" s="38"/>
      <c r="DW799" s="38"/>
      <c r="DX799" s="38"/>
      <c r="DY799" s="38"/>
      <c r="DZ799" s="38"/>
      <c r="EA799" s="38"/>
      <c r="EB799" s="38"/>
      <c r="EC799" s="38"/>
      <c r="ED799" s="38"/>
      <c r="EE799" s="38"/>
      <c r="EF799" s="38"/>
      <c r="EG799" s="38"/>
      <c r="EH799" s="38"/>
      <c r="EI799" s="38"/>
      <c r="EJ799" s="38"/>
      <c r="EK799" s="38"/>
      <c r="EL799" s="38"/>
      <c r="EM799" s="38"/>
      <c r="EN799" s="38"/>
      <c r="EO799" s="38"/>
      <c r="EP799" s="38"/>
      <c r="EQ799" s="38"/>
      <c r="ER799" s="38"/>
      <c r="ES799" s="38"/>
      <c r="ET799" s="38"/>
      <c r="EU799" s="38"/>
      <c r="EV799" s="38"/>
      <c r="EW799" s="38"/>
      <c r="EX799" s="38"/>
      <c r="EY799" s="38"/>
      <c r="EZ799" s="38"/>
    </row>
    <row r="800" spans="1:156" ht="20.100000000000001" customHeight="1" x14ac:dyDescent="0.25">
      <c r="A800" s="43"/>
      <c r="B800" s="54"/>
      <c r="C800" s="55"/>
      <c r="D800" s="43"/>
      <c r="E800" s="43"/>
      <c r="F800" s="43"/>
      <c r="G800" s="43"/>
      <c r="H800" s="43"/>
      <c r="I800" s="56"/>
      <c r="J800" s="38"/>
      <c r="L800" s="41"/>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c r="CY800" s="38"/>
      <c r="CZ800" s="38"/>
      <c r="DA800" s="38"/>
      <c r="DB800" s="38"/>
      <c r="DC800" s="38"/>
      <c r="DD800" s="38"/>
      <c r="DE800" s="38"/>
      <c r="DF800" s="38"/>
      <c r="DG800" s="38"/>
      <c r="DH800" s="38"/>
      <c r="DI800" s="38"/>
      <c r="DJ800" s="38"/>
      <c r="DK800" s="38"/>
      <c r="DL800" s="38"/>
      <c r="DM800" s="38"/>
      <c r="DN800" s="38"/>
      <c r="DO800" s="38"/>
      <c r="DP800" s="38"/>
      <c r="DQ800" s="38"/>
      <c r="DR800" s="38"/>
      <c r="DS800" s="38"/>
      <c r="DT800" s="38"/>
      <c r="DU800" s="38"/>
      <c r="DV800" s="38"/>
      <c r="DW800" s="38"/>
      <c r="DX800" s="38"/>
      <c r="DY800" s="38"/>
      <c r="DZ800" s="38"/>
      <c r="EA800" s="38"/>
      <c r="EB800" s="38"/>
      <c r="EC800" s="38"/>
      <c r="ED800" s="38"/>
      <c r="EE800" s="38"/>
      <c r="EF800" s="38"/>
      <c r="EG800" s="38"/>
      <c r="EH800" s="38"/>
      <c r="EI800" s="38"/>
      <c r="EJ800" s="38"/>
      <c r="EK800" s="38"/>
      <c r="EL800" s="38"/>
      <c r="EM800" s="38"/>
      <c r="EN800" s="38"/>
      <c r="EO800" s="38"/>
      <c r="EP800" s="38"/>
      <c r="EQ800" s="38"/>
      <c r="ER800" s="38"/>
      <c r="ES800" s="38"/>
      <c r="ET800" s="38"/>
      <c r="EU800" s="38"/>
      <c r="EV800" s="38"/>
      <c r="EW800" s="38"/>
      <c r="EX800" s="38"/>
      <c r="EY800" s="38"/>
      <c r="EZ800" s="38"/>
    </row>
    <row r="801" spans="1:156" ht="20.100000000000001" customHeight="1" x14ac:dyDescent="0.25">
      <c r="A801" s="43"/>
      <c r="B801" s="54"/>
      <c r="C801" s="55"/>
      <c r="D801" s="43"/>
      <c r="E801" s="43"/>
      <c r="F801" s="43"/>
      <c r="G801" s="43"/>
      <c r="H801" s="43"/>
      <c r="I801" s="56"/>
      <c r="J801" s="38"/>
      <c r="L801" s="41"/>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c r="CY801" s="38"/>
      <c r="CZ801" s="38"/>
      <c r="DA801" s="38"/>
      <c r="DB801" s="38"/>
      <c r="DC801" s="38"/>
      <c r="DD801" s="38"/>
      <c r="DE801" s="38"/>
      <c r="DF801" s="38"/>
      <c r="DG801" s="38"/>
      <c r="DH801" s="38"/>
      <c r="DI801" s="38"/>
      <c r="DJ801" s="38"/>
      <c r="DK801" s="38"/>
      <c r="DL801" s="38"/>
      <c r="DM801" s="38"/>
      <c r="DN801" s="38"/>
      <c r="DO801" s="38"/>
      <c r="DP801" s="38"/>
      <c r="DQ801" s="38"/>
      <c r="DR801" s="38"/>
      <c r="DS801" s="38"/>
      <c r="DT801" s="38"/>
      <c r="DU801" s="38"/>
      <c r="DV801" s="38"/>
      <c r="DW801" s="38"/>
      <c r="DX801" s="38"/>
      <c r="DY801" s="38"/>
      <c r="DZ801" s="38"/>
      <c r="EA801" s="38"/>
      <c r="EB801" s="38"/>
      <c r="EC801" s="38"/>
      <c r="ED801" s="38"/>
      <c r="EE801" s="38"/>
      <c r="EF801" s="38"/>
      <c r="EG801" s="38"/>
      <c r="EH801" s="38"/>
      <c r="EI801" s="38"/>
      <c r="EJ801" s="38"/>
      <c r="EK801" s="38"/>
      <c r="EL801" s="38"/>
      <c r="EM801" s="38"/>
      <c r="EN801" s="38"/>
      <c r="EO801" s="38"/>
      <c r="EP801" s="38"/>
      <c r="EQ801" s="38"/>
      <c r="ER801" s="38"/>
      <c r="ES801" s="38"/>
      <c r="ET801" s="38"/>
      <c r="EU801" s="38"/>
      <c r="EV801" s="38"/>
      <c r="EW801" s="38"/>
      <c r="EX801" s="38"/>
      <c r="EY801" s="38"/>
      <c r="EZ801" s="38"/>
    </row>
    <row r="802" spans="1:156" ht="20.100000000000001" customHeight="1" x14ac:dyDescent="0.25">
      <c r="A802" s="43"/>
      <c r="B802" s="54"/>
      <c r="C802" s="55"/>
      <c r="D802" s="43"/>
      <c r="E802" s="43"/>
      <c r="F802" s="43"/>
      <c r="G802" s="43"/>
      <c r="H802" s="43"/>
      <c r="I802" s="56"/>
      <c r="J802" s="38"/>
      <c r="L802" s="41"/>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c r="CW802" s="38"/>
      <c r="CX802" s="38"/>
      <c r="CY802" s="38"/>
      <c r="CZ802" s="38"/>
      <c r="DA802" s="38"/>
      <c r="DB802" s="38"/>
      <c r="DC802" s="38"/>
      <c r="DD802" s="38"/>
      <c r="DE802" s="38"/>
      <c r="DF802" s="38"/>
      <c r="DG802" s="38"/>
      <c r="DH802" s="38"/>
      <c r="DI802" s="38"/>
      <c r="DJ802" s="38"/>
      <c r="DK802" s="38"/>
      <c r="DL802" s="38"/>
      <c r="DM802" s="38"/>
      <c r="DN802" s="38"/>
      <c r="DO802" s="38"/>
      <c r="DP802" s="38"/>
      <c r="DQ802" s="38"/>
      <c r="DR802" s="38"/>
      <c r="DS802" s="38"/>
      <c r="DT802" s="38"/>
      <c r="DU802" s="38"/>
      <c r="DV802" s="38"/>
      <c r="DW802" s="38"/>
      <c r="DX802" s="38"/>
      <c r="DY802" s="38"/>
      <c r="DZ802" s="38"/>
      <c r="EA802" s="38"/>
      <c r="EB802" s="38"/>
      <c r="EC802" s="38"/>
      <c r="ED802" s="38"/>
      <c r="EE802" s="38"/>
      <c r="EF802" s="38"/>
      <c r="EG802" s="38"/>
      <c r="EH802" s="38"/>
      <c r="EI802" s="38"/>
      <c r="EJ802" s="38"/>
      <c r="EK802" s="38"/>
      <c r="EL802" s="38"/>
      <c r="EM802" s="38"/>
      <c r="EN802" s="38"/>
      <c r="EO802" s="38"/>
      <c r="EP802" s="38"/>
      <c r="EQ802" s="38"/>
      <c r="ER802" s="38"/>
      <c r="ES802" s="38"/>
      <c r="ET802" s="38"/>
      <c r="EU802" s="38"/>
      <c r="EV802" s="38"/>
      <c r="EW802" s="38"/>
      <c r="EX802" s="38"/>
      <c r="EY802" s="38"/>
      <c r="EZ802" s="38"/>
    </row>
    <row r="803" spans="1:156" ht="20.100000000000001" customHeight="1" x14ac:dyDescent="0.25">
      <c r="A803" s="43"/>
      <c r="B803" s="54"/>
      <c r="C803" s="55"/>
      <c r="D803" s="43"/>
      <c r="E803" s="43"/>
      <c r="F803" s="43"/>
      <c r="G803" s="43"/>
      <c r="H803" s="43"/>
      <c r="I803" s="56"/>
      <c r="J803" s="38"/>
      <c r="L803" s="41"/>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c r="CY803" s="38"/>
      <c r="CZ803" s="38"/>
      <c r="DA803" s="38"/>
      <c r="DB803" s="38"/>
      <c r="DC803" s="38"/>
      <c r="DD803" s="38"/>
      <c r="DE803" s="38"/>
      <c r="DF803" s="38"/>
      <c r="DG803" s="38"/>
      <c r="DH803" s="38"/>
      <c r="DI803" s="38"/>
      <c r="DJ803" s="38"/>
      <c r="DK803" s="38"/>
      <c r="DL803" s="38"/>
      <c r="DM803" s="38"/>
      <c r="DN803" s="38"/>
      <c r="DO803" s="38"/>
      <c r="DP803" s="38"/>
      <c r="DQ803" s="38"/>
      <c r="DR803" s="38"/>
      <c r="DS803" s="38"/>
      <c r="DT803" s="38"/>
      <c r="DU803" s="38"/>
      <c r="DV803" s="38"/>
      <c r="DW803" s="38"/>
      <c r="DX803" s="38"/>
      <c r="DY803" s="38"/>
      <c r="DZ803" s="38"/>
      <c r="EA803" s="38"/>
      <c r="EB803" s="38"/>
      <c r="EC803" s="38"/>
      <c r="ED803" s="38"/>
      <c r="EE803" s="38"/>
      <c r="EF803" s="38"/>
      <c r="EG803" s="38"/>
      <c r="EH803" s="38"/>
      <c r="EI803" s="38"/>
      <c r="EJ803" s="38"/>
      <c r="EK803" s="38"/>
      <c r="EL803" s="38"/>
      <c r="EM803" s="38"/>
      <c r="EN803" s="38"/>
      <c r="EO803" s="38"/>
      <c r="EP803" s="38"/>
      <c r="EQ803" s="38"/>
      <c r="ER803" s="38"/>
      <c r="ES803" s="38"/>
      <c r="ET803" s="38"/>
      <c r="EU803" s="38"/>
      <c r="EV803" s="38"/>
      <c r="EW803" s="38"/>
      <c r="EX803" s="38"/>
      <c r="EY803" s="38"/>
      <c r="EZ803" s="38"/>
    </row>
    <row r="804" spans="1:156" ht="20.100000000000001" customHeight="1" x14ac:dyDescent="0.25">
      <c r="A804" s="43"/>
      <c r="B804" s="54"/>
      <c r="C804" s="55"/>
      <c r="D804" s="43"/>
      <c r="E804" s="43"/>
      <c r="F804" s="43"/>
      <c r="G804" s="43"/>
      <c r="H804" s="43"/>
      <c r="I804" s="56"/>
      <c r="J804" s="38"/>
      <c r="L804" s="41"/>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c r="CW804" s="38"/>
      <c r="CX804" s="38"/>
      <c r="CY804" s="38"/>
      <c r="CZ804" s="38"/>
      <c r="DA804" s="38"/>
      <c r="DB804" s="38"/>
      <c r="DC804" s="38"/>
      <c r="DD804" s="38"/>
      <c r="DE804" s="38"/>
      <c r="DF804" s="38"/>
      <c r="DG804" s="38"/>
      <c r="DH804" s="38"/>
      <c r="DI804" s="38"/>
      <c r="DJ804" s="38"/>
      <c r="DK804" s="38"/>
      <c r="DL804" s="38"/>
      <c r="DM804" s="38"/>
      <c r="DN804" s="38"/>
      <c r="DO804" s="38"/>
      <c r="DP804" s="38"/>
      <c r="DQ804" s="38"/>
      <c r="DR804" s="38"/>
      <c r="DS804" s="38"/>
      <c r="DT804" s="38"/>
      <c r="DU804" s="38"/>
      <c r="DV804" s="38"/>
      <c r="DW804" s="38"/>
      <c r="DX804" s="38"/>
      <c r="DY804" s="38"/>
      <c r="DZ804" s="38"/>
      <c r="EA804" s="38"/>
      <c r="EB804" s="38"/>
      <c r="EC804" s="38"/>
      <c r="ED804" s="38"/>
      <c r="EE804" s="38"/>
      <c r="EF804" s="38"/>
      <c r="EG804" s="38"/>
      <c r="EH804" s="38"/>
      <c r="EI804" s="38"/>
      <c r="EJ804" s="38"/>
      <c r="EK804" s="38"/>
      <c r="EL804" s="38"/>
      <c r="EM804" s="38"/>
      <c r="EN804" s="38"/>
      <c r="EO804" s="38"/>
      <c r="EP804" s="38"/>
      <c r="EQ804" s="38"/>
      <c r="ER804" s="38"/>
      <c r="ES804" s="38"/>
      <c r="ET804" s="38"/>
      <c r="EU804" s="38"/>
      <c r="EV804" s="38"/>
      <c r="EW804" s="38"/>
      <c r="EX804" s="38"/>
      <c r="EY804" s="38"/>
      <c r="EZ804" s="38"/>
    </row>
    <row r="805" spans="1:156" ht="20.100000000000001" customHeight="1" x14ac:dyDescent="0.25">
      <c r="A805" s="43"/>
      <c r="B805" s="54"/>
      <c r="C805" s="55"/>
      <c r="D805" s="43"/>
      <c r="E805" s="43"/>
      <c r="F805" s="43"/>
      <c r="G805" s="43"/>
      <c r="H805" s="43"/>
      <c r="I805" s="56"/>
      <c r="J805" s="38"/>
      <c r="L805" s="41"/>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c r="CW805" s="38"/>
      <c r="CX805" s="38"/>
      <c r="CY805" s="38"/>
      <c r="CZ805" s="38"/>
      <c r="DA805" s="38"/>
      <c r="DB805" s="38"/>
      <c r="DC805" s="38"/>
      <c r="DD805" s="38"/>
      <c r="DE805" s="38"/>
      <c r="DF805" s="38"/>
      <c r="DG805" s="38"/>
      <c r="DH805" s="38"/>
      <c r="DI805" s="38"/>
      <c r="DJ805" s="38"/>
      <c r="DK805" s="38"/>
      <c r="DL805" s="38"/>
      <c r="DM805" s="38"/>
      <c r="DN805" s="38"/>
      <c r="DO805" s="38"/>
      <c r="DP805" s="38"/>
      <c r="DQ805" s="38"/>
      <c r="DR805" s="38"/>
      <c r="DS805" s="38"/>
      <c r="DT805" s="38"/>
      <c r="DU805" s="38"/>
      <c r="DV805" s="38"/>
      <c r="DW805" s="38"/>
      <c r="DX805" s="38"/>
      <c r="DY805" s="38"/>
      <c r="DZ805" s="38"/>
      <c r="EA805" s="38"/>
      <c r="EB805" s="38"/>
      <c r="EC805" s="38"/>
      <c r="ED805" s="38"/>
      <c r="EE805" s="38"/>
      <c r="EF805" s="38"/>
      <c r="EG805" s="38"/>
      <c r="EH805" s="38"/>
      <c r="EI805" s="38"/>
      <c r="EJ805" s="38"/>
      <c r="EK805" s="38"/>
      <c r="EL805" s="38"/>
      <c r="EM805" s="38"/>
      <c r="EN805" s="38"/>
      <c r="EO805" s="38"/>
      <c r="EP805" s="38"/>
      <c r="EQ805" s="38"/>
      <c r="ER805" s="38"/>
      <c r="ES805" s="38"/>
      <c r="ET805" s="38"/>
      <c r="EU805" s="38"/>
      <c r="EV805" s="38"/>
      <c r="EW805" s="38"/>
      <c r="EX805" s="38"/>
      <c r="EY805" s="38"/>
      <c r="EZ805" s="38"/>
    </row>
    <row r="806" spans="1:156" ht="20.100000000000001" customHeight="1" x14ac:dyDescent="0.25">
      <c r="A806" s="43"/>
      <c r="B806" s="54"/>
      <c r="C806" s="55"/>
      <c r="D806" s="43"/>
      <c r="E806" s="43"/>
      <c r="F806" s="43"/>
      <c r="G806" s="43"/>
      <c r="H806" s="43"/>
      <c r="I806" s="56"/>
      <c r="J806" s="38"/>
      <c r="L806" s="41"/>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c r="CR806" s="38"/>
      <c r="CS806" s="38"/>
      <c r="CT806" s="38"/>
      <c r="CU806" s="38"/>
      <c r="CV806" s="38"/>
      <c r="CW806" s="38"/>
      <c r="CX806" s="38"/>
      <c r="CY806" s="38"/>
      <c r="CZ806" s="38"/>
      <c r="DA806" s="38"/>
      <c r="DB806" s="38"/>
      <c r="DC806" s="38"/>
      <c r="DD806" s="38"/>
      <c r="DE806" s="38"/>
      <c r="DF806" s="38"/>
      <c r="DG806" s="38"/>
      <c r="DH806" s="38"/>
      <c r="DI806" s="38"/>
      <c r="DJ806" s="38"/>
      <c r="DK806" s="38"/>
      <c r="DL806" s="38"/>
      <c r="DM806" s="38"/>
      <c r="DN806" s="38"/>
      <c r="DO806" s="38"/>
      <c r="DP806" s="38"/>
      <c r="DQ806" s="38"/>
      <c r="DR806" s="38"/>
      <c r="DS806" s="38"/>
      <c r="DT806" s="38"/>
      <c r="DU806" s="38"/>
      <c r="DV806" s="38"/>
      <c r="DW806" s="38"/>
      <c r="DX806" s="38"/>
      <c r="DY806" s="38"/>
      <c r="DZ806" s="38"/>
      <c r="EA806" s="38"/>
      <c r="EB806" s="38"/>
      <c r="EC806" s="38"/>
      <c r="ED806" s="38"/>
      <c r="EE806" s="38"/>
      <c r="EF806" s="38"/>
      <c r="EG806" s="38"/>
      <c r="EH806" s="38"/>
      <c r="EI806" s="38"/>
      <c r="EJ806" s="38"/>
      <c r="EK806" s="38"/>
      <c r="EL806" s="38"/>
      <c r="EM806" s="38"/>
      <c r="EN806" s="38"/>
      <c r="EO806" s="38"/>
      <c r="EP806" s="38"/>
      <c r="EQ806" s="38"/>
      <c r="ER806" s="38"/>
      <c r="ES806" s="38"/>
      <c r="ET806" s="38"/>
      <c r="EU806" s="38"/>
      <c r="EV806" s="38"/>
      <c r="EW806" s="38"/>
      <c r="EX806" s="38"/>
      <c r="EY806" s="38"/>
      <c r="EZ806" s="38"/>
    </row>
    <row r="807" spans="1:156" ht="20.100000000000001" customHeight="1" x14ac:dyDescent="0.25">
      <c r="A807" s="43"/>
      <c r="B807" s="54"/>
      <c r="C807" s="55"/>
      <c r="D807" s="43"/>
      <c r="E807" s="43"/>
      <c r="F807" s="43"/>
      <c r="G807" s="43"/>
      <c r="H807" s="43"/>
      <c r="I807" s="56"/>
      <c r="J807" s="38"/>
      <c r="L807" s="41"/>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c r="BT807" s="38"/>
      <c r="BU807" s="38"/>
      <c r="BV807" s="38"/>
      <c r="BW807" s="38"/>
      <c r="BX807" s="38"/>
      <c r="BY807" s="38"/>
      <c r="BZ807" s="38"/>
      <c r="CA807" s="38"/>
      <c r="CB807" s="38"/>
      <c r="CC807" s="38"/>
      <c r="CD807" s="38"/>
      <c r="CE807" s="38"/>
      <c r="CF807" s="38"/>
      <c r="CG807" s="38"/>
      <c r="CH807" s="38"/>
      <c r="CI807" s="38"/>
      <c r="CJ807" s="38"/>
      <c r="CK807" s="38"/>
      <c r="CL807" s="38"/>
      <c r="CM807" s="38"/>
      <c r="CN807" s="38"/>
      <c r="CO807" s="38"/>
      <c r="CP807" s="38"/>
      <c r="CQ807" s="38"/>
      <c r="CR807" s="38"/>
      <c r="CS807" s="38"/>
      <c r="CT807" s="38"/>
      <c r="CU807" s="38"/>
      <c r="CV807" s="38"/>
      <c r="CW807" s="38"/>
      <c r="CX807" s="38"/>
      <c r="CY807" s="38"/>
      <c r="CZ807" s="38"/>
      <c r="DA807" s="38"/>
      <c r="DB807" s="38"/>
      <c r="DC807" s="38"/>
      <c r="DD807" s="38"/>
      <c r="DE807" s="38"/>
      <c r="DF807" s="38"/>
      <c r="DG807" s="38"/>
      <c r="DH807" s="38"/>
      <c r="DI807" s="38"/>
      <c r="DJ807" s="38"/>
      <c r="DK807" s="38"/>
      <c r="DL807" s="38"/>
      <c r="DM807" s="38"/>
      <c r="DN807" s="38"/>
      <c r="DO807" s="38"/>
      <c r="DP807" s="38"/>
      <c r="DQ807" s="38"/>
      <c r="DR807" s="38"/>
      <c r="DS807" s="38"/>
      <c r="DT807" s="38"/>
      <c r="DU807" s="38"/>
      <c r="DV807" s="38"/>
      <c r="DW807" s="38"/>
      <c r="DX807" s="38"/>
      <c r="DY807" s="38"/>
      <c r="DZ807" s="38"/>
      <c r="EA807" s="38"/>
      <c r="EB807" s="38"/>
      <c r="EC807" s="38"/>
      <c r="ED807" s="38"/>
      <c r="EE807" s="38"/>
      <c r="EF807" s="38"/>
      <c r="EG807" s="38"/>
      <c r="EH807" s="38"/>
      <c r="EI807" s="38"/>
      <c r="EJ807" s="38"/>
      <c r="EK807" s="38"/>
      <c r="EL807" s="38"/>
      <c r="EM807" s="38"/>
      <c r="EN807" s="38"/>
      <c r="EO807" s="38"/>
      <c r="EP807" s="38"/>
      <c r="EQ807" s="38"/>
      <c r="ER807" s="38"/>
      <c r="ES807" s="38"/>
      <c r="ET807" s="38"/>
      <c r="EU807" s="38"/>
      <c r="EV807" s="38"/>
      <c r="EW807" s="38"/>
      <c r="EX807" s="38"/>
      <c r="EY807" s="38"/>
      <c r="EZ807" s="38"/>
    </row>
    <row r="808" spans="1:156" ht="20.100000000000001" customHeight="1" x14ac:dyDescent="0.25">
      <c r="A808" s="43"/>
      <c r="B808" s="54"/>
      <c r="C808" s="55"/>
      <c r="D808" s="43"/>
      <c r="E808" s="43"/>
      <c r="F808" s="43"/>
      <c r="G808" s="43"/>
      <c r="H808" s="43"/>
      <c r="I808" s="56"/>
      <c r="J808" s="38"/>
      <c r="L808" s="41"/>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c r="CT808" s="38"/>
      <c r="CU808" s="38"/>
      <c r="CV808" s="38"/>
      <c r="CW808" s="38"/>
      <c r="CX808" s="38"/>
      <c r="CY808" s="38"/>
      <c r="CZ808" s="38"/>
      <c r="DA808" s="38"/>
      <c r="DB808" s="38"/>
      <c r="DC808" s="38"/>
      <c r="DD808" s="38"/>
      <c r="DE808" s="38"/>
      <c r="DF808" s="38"/>
      <c r="DG808" s="38"/>
      <c r="DH808" s="38"/>
      <c r="DI808" s="38"/>
      <c r="DJ808" s="38"/>
      <c r="DK808" s="38"/>
      <c r="DL808" s="38"/>
      <c r="DM808" s="38"/>
      <c r="DN808" s="38"/>
      <c r="DO808" s="38"/>
      <c r="DP808" s="38"/>
      <c r="DQ808" s="38"/>
      <c r="DR808" s="38"/>
      <c r="DS808" s="38"/>
      <c r="DT808" s="38"/>
      <c r="DU808" s="38"/>
      <c r="DV808" s="38"/>
      <c r="DW808" s="38"/>
      <c r="DX808" s="38"/>
      <c r="DY808" s="38"/>
      <c r="DZ808" s="38"/>
      <c r="EA808" s="38"/>
      <c r="EB808" s="38"/>
      <c r="EC808" s="38"/>
      <c r="ED808" s="38"/>
      <c r="EE808" s="38"/>
      <c r="EF808" s="38"/>
      <c r="EG808" s="38"/>
      <c r="EH808" s="38"/>
      <c r="EI808" s="38"/>
      <c r="EJ808" s="38"/>
      <c r="EK808" s="38"/>
      <c r="EL808" s="38"/>
      <c r="EM808" s="38"/>
      <c r="EN808" s="38"/>
      <c r="EO808" s="38"/>
      <c r="EP808" s="38"/>
      <c r="EQ808" s="38"/>
      <c r="ER808" s="38"/>
      <c r="ES808" s="38"/>
      <c r="ET808" s="38"/>
      <c r="EU808" s="38"/>
      <c r="EV808" s="38"/>
      <c r="EW808" s="38"/>
      <c r="EX808" s="38"/>
      <c r="EY808" s="38"/>
      <c r="EZ808" s="38"/>
    </row>
    <row r="809" spans="1:156" ht="20.100000000000001" customHeight="1" x14ac:dyDescent="0.25">
      <c r="A809" s="43"/>
      <c r="B809" s="54"/>
      <c r="C809" s="55"/>
      <c r="D809" s="43"/>
      <c r="E809" s="43"/>
      <c r="F809" s="43"/>
      <c r="G809" s="43"/>
      <c r="H809" s="43"/>
      <c r="I809" s="56"/>
      <c r="J809" s="38"/>
      <c r="L809" s="41"/>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c r="BL809" s="38"/>
      <c r="BM809" s="38"/>
      <c r="BN809" s="38"/>
      <c r="BO809" s="38"/>
      <c r="BP809" s="38"/>
      <c r="BQ809" s="38"/>
      <c r="BR809" s="38"/>
      <c r="BS809" s="38"/>
      <c r="BT809" s="38"/>
      <c r="BU809" s="38"/>
      <c r="BV809" s="38"/>
      <c r="BW809" s="38"/>
      <c r="BX809" s="38"/>
      <c r="BY809" s="38"/>
      <c r="BZ809" s="38"/>
      <c r="CA809" s="38"/>
      <c r="CB809" s="38"/>
      <c r="CC809" s="38"/>
      <c r="CD809" s="38"/>
      <c r="CE809" s="38"/>
      <c r="CF809" s="38"/>
      <c r="CG809" s="38"/>
      <c r="CH809" s="38"/>
      <c r="CI809" s="38"/>
      <c r="CJ809" s="38"/>
      <c r="CK809" s="38"/>
      <c r="CL809" s="38"/>
      <c r="CM809" s="38"/>
      <c r="CN809" s="38"/>
      <c r="CO809" s="38"/>
      <c r="CP809" s="38"/>
      <c r="CQ809" s="38"/>
      <c r="CR809" s="38"/>
      <c r="CS809" s="38"/>
      <c r="CT809" s="38"/>
      <c r="CU809" s="38"/>
      <c r="CV809" s="38"/>
      <c r="CW809" s="38"/>
      <c r="CX809" s="38"/>
      <c r="CY809" s="38"/>
      <c r="CZ809" s="38"/>
      <c r="DA809" s="38"/>
      <c r="DB809" s="38"/>
      <c r="DC809" s="38"/>
      <c r="DD809" s="38"/>
      <c r="DE809" s="38"/>
      <c r="DF809" s="38"/>
      <c r="DG809" s="38"/>
      <c r="DH809" s="38"/>
      <c r="DI809" s="38"/>
      <c r="DJ809" s="38"/>
      <c r="DK809" s="38"/>
      <c r="DL809" s="38"/>
      <c r="DM809" s="38"/>
      <c r="DN809" s="38"/>
      <c r="DO809" s="38"/>
      <c r="DP809" s="38"/>
      <c r="DQ809" s="38"/>
      <c r="DR809" s="38"/>
      <c r="DS809" s="38"/>
      <c r="DT809" s="38"/>
      <c r="DU809" s="38"/>
      <c r="DV809" s="38"/>
      <c r="DW809" s="38"/>
      <c r="DX809" s="38"/>
      <c r="DY809" s="38"/>
      <c r="DZ809" s="38"/>
      <c r="EA809" s="38"/>
      <c r="EB809" s="38"/>
      <c r="EC809" s="38"/>
      <c r="ED809" s="38"/>
      <c r="EE809" s="38"/>
      <c r="EF809" s="38"/>
      <c r="EG809" s="38"/>
      <c r="EH809" s="38"/>
      <c r="EI809" s="38"/>
      <c r="EJ809" s="38"/>
      <c r="EK809" s="38"/>
      <c r="EL809" s="38"/>
      <c r="EM809" s="38"/>
      <c r="EN809" s="38"/>
      <c r="EO809" s="38"/>
      <c r="EP809" s="38"/>
      <c r="EQ809" s="38"/>
      <c r="ER809" s="38"/>
      <c r="ES809" s="38"/>
      <c r="ET809" s="38"/>
      <c r="EU809" s="38"/>
      <c r="EV809" s="38"/>
      <c r="EW809" s="38"/>
      <c r="EX809" s="38"/>
      <c r="EY809" s="38"/>
      <c r="EZ809" s="38"/>
    </row>
    <row r="810" spans="1:156" ht="20.100000000000001" customHeight="1" x14ac:dyDescent="0.25">
      <c r="A810" s="43"/>
      <c r="B810" s="54"/>
      <c r="C810" s="55"/>
      <c r="D810" s="43"/>
      <c r="E810" s="43"/>
      <c r="F810" s="43"/>
      <c r="G810" s="43"/>
      <c r="H810" s="43"/>
      <c r="I810" s="56"/>
      <c r="J810" s="38"/>
      <c r="L810" s="41"/>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c r="CY810" s="38"/>
      <c r="CZ810" s="38"/>
      <c r="DA810" s="38"/>
      <c r="DB810" s="38"/>
      <c r="DC810" s="38"/>
      <c r="DD810" s="38"/>
      <c r="DE810" s="38"/>
      <c r="DF810" s="38"/>
      <c r="DG810" s="38"/>
      <c r="DH810" s="38"/>
      <c r="DI810" s="38"/>
      <c r="DJ810" s="38"/>
      <c r="DK810" s="38"/>
      <c r="DL810" s="38"/>
      <c r="DM810" s="38"/>
      <c r="DN810" s="38"/>
      <c r="DO810" s="38"/>
      <c r="DP810" s="38"/>
      <c r="DQ810" s="38"/>
      <c r="DR810" s="38"/>
      <c r="DS810" s="38"/>
      <c r="DT810" s="38"/>
      <c r="DU810" s="38"/>
      <c r="DV810" s="38"/>
      <c r="DW810" s="38"/>
      <c r="DX810" s="38"/>
      <c r="DY810" s="38"/>
      <c r="DZ810" s="38"/>
      <c r="EA810" s="38"/>
      <c r="EB810" s="38"/>
      <c r="EC810" s="38"/>
      <c r="ED810" s="38"/>
      <c r="EE810" s="38"/>
      <c r="EF810" s="38"/>
      <c r="EG810" s="38"/>
      <c r="EH810" s="38"/>
      <c r="EI810" s="38"/>
      <c r="EJ810" s="38"/>
      <c r="EK810" s="38"/>
      <c r="EL810" s="38"/>
      <c r="EM810" s="38"/>
      <c r="EN810" s="38"/>
      <c r="EO810" s="38"/>
      <c r="EP810" s="38"/>
      <c r="EQ810" s="38"/>
      <c r="ER810" s="38"/>
      <c r="ES810" s="38"/>
      <c r="ET810" s="38"/>
      <c r="EU810" s="38"/>
      <c r="EV810" s="38"/>
      <c r="EW810" s="38"/>
      <c r="EX810" s="38"/>
      <c r="EY810" s="38"/>
      <c r="EZ810" s="38"/>
    </row>
    <row r="811" spans="1:156" ht="20.100000000000001" customHeight="1" x14ac:dyDescent="0.25">
      <c r="A811" s="43"/>
      <c r="B811" s="54"/>
      <c r="C811" s="55"/>
      <c r="D811" s="43"/>
      <c r="E811" s="43"/>
      <c r="F811" s="43"/>
      <c r="G811" s="43"/>
      <c r="H811" s="43"/>
      <c r="I811" s="56"/>
      <c r="J811" s="38"/>
      <c r="L811" s="41"/>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c r="BC811" s="38"/>
      <c r="BD811" s="38"/>
      <c r="BE811" s="38"/>
      <c r="BF811" s="38"/>
      <c r="BG811" s="38"/>
      <c r="BH811" s="38"/>
      <c r="BI811" s="38"/>
      <c r="BJ811" s="38"/>
      <c r="BK811" s="38"/>
      <c r="BL811" s="38"/>
      <c r="BM811" s="38"/>
      <c r="BN811" s="38"/>
      <c r="BO811" s="38"/>
      <c r="BP811" s="38"/>
      <c r="BQ811" s="38"/>
      <c r="BR811" s="38"/>
      <c r="BS811" s="38"/>
      <c r="BT811" s="38"/>
      <c r="BU811" s="38"/>
      <c r="BV811" s="38"/>
      <c r="BW811" s="38"/>
      <c r="BX811" s="38"/>
      <c r="BY811" s="38"/>
      <c r="BZ811" s="38"/>
      <c r="CA811" s="38"/>
      <c r="CB811" s="38"/>
      <c r="CC811" s="38"/>
      <c r="CD811" s="38"/>
      <c r="CE811" s="38"/>
      <c r="CF811" s="38"/>
      <c r="CG811" s="38"/>
      <c r="CH811" s="38"/>
      <c r="CI811" s="38"/>
      <c r="CJ811" s="38"/>
      <c r="CK811" s="38"/>
      <c r="CL811" s="38"/>
      <c r="CM811" s="38"/>
      <c r="CN811" s="38"/>
      <c r="CO811" s="38"/>
      <c r="CP811" s="38"/>
      <c r="CQ811" s="38"/>
      <c r="CR811" s="38"/>
      <c r="CS811" s="38"/>
      <c r="CT811" s="38"/>
      <c r="CU811" s="38"/>
      <c r="CV811" s="38"/>
      <c r="CW811" s="38"/>
      <c r="CX811" s="38"/>
      <c r="CY811" s="38"/>
      <c r="CZ811" s="38"/>
      <c r="DA811" s="38"/>
      <c r="DB811" s="38"/>
      <c r="DC811" s="38"/>
      <c r="DD811" s="38"/>
      <c r="DE811" s="38"/>
      <c r="DF811" s="38"/>
      <c r="DG811" s="38"/>
      <c r="DH811" s="38"/>
      <c r="DI811" s="38"/>
      <c r="DJ811" s="38"/>
      <c r="DK811" s="38"/>
      <c r="DL811" s="38"/>
      <c r="DM811" s="38"/>
      <c r="DN811" s="38"/>
      <c r="DO811" s="38"/>
      <c r="DP811" s="38"/>
      <c r="DQ811" s="38"/>
      <c r="DR811" s="38"/>
      <c r="DS811" s="38"/>
      <c r="DT811" s="38"/>
      <c r="DU811" s="38"/>
      <c r="DV811" s="38"/>
      <c r="DW811" s="38"/>
      <c r="DX811" s="38"/>
      <c r="DY811" s="38"/>
      <c r="DZ811" s="38"/>
      <c r="EA811" s="38"/>
      <c r="EB811" s="38"/>
      <c r="EC811" s="38"/>
      <c r="ED811" s="38"/>
      <c r="EE811" s="38"/>
      <c r="EF811" s="38"/>
      <c r="EG811" s="38"/>
      <c r="EH811" s="38"/>
      <c r="EI811" s="38"/>
      <c r="EJ811" s="38"/>
      <c r="EK811" s="38"/>
      <c r="EL811" s="38"/>
      <c r="EM811" s="38"/>
      <c r="EN811" s="38"/>
      <c r="EO811" s="38"/>
      <c r="EP811" s="38"/>
      <c r="EQ811" s="38"/>
      <c r="ER811" s="38"/>
      <c r="ES811" s="38"/>
      <c r="ET811" s="38"/>
      <c r="EU811" s="38"/>
      <c r="EV811" s="38"/>
      <c r="EW811" s="38"/>
      <c r="EX811" s="38"/>
      <c r="EY811" s="38"/>
      <c r="EZ811" s="38"/>
    </row>
    <row r="812" spans="1:156" ht="20.100000000000001" customHeight="1" x14ac:dyDescent="0.25">
      <c r="A812" s="43"/>
      <c r="B812" s="54"/>
      <c r="C812" s="55"/>
      <c r="D812" s="43"/>
      <c r="E812" s="43"/>
      <c r="F812" s="43"/>
      <c r="G812" s="43"/>
      <c r="H812" s="43"/>
      <c r="I812" s="56"/>
      <c r="J812" s="38"/>
      <c r="L812" s="41"/>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c r="CT812" s="38"/>
      <c r="CU812" s="38"/>
      <c r="CV812" s="38"/>
      <c r="CW812" s="38"/>
      <c r="CX812" s="38"/>
      <c r="CY812" s="38"/>
      <c r="CZ812" s="38"/>
      <c r="DA812" s="38"/>
      <c r="DB812" s="38"/>
      <c r="DC812" s="38"/>
      <c r="DD812" s="38"/>
      <c r="DE812" s="38"/>
      <c r="DF812" s="38"/>
      <c r="DG812" s="38"/>
      <c r="DH812" s="38"/>
      <c r="DI812" s="38"/>
      <c r="DJ812" s="38"/>
      <c r="DK812" s="38"/>
      <c r="DL812" s="38"/>
      <c r="DM812" s="38"/>
      <c r="DN812" s="38"/>
      <c r="DO812" s="38"/>
      <c r="DP812" s="38"/>
      <c r="DQ812" s="38"/>
      <c r="DR812" s="38"/>
      <c r="DS812" s="38"/>
      <c r="DT812" s="38"/>
      <c r="DU812" s="38"/>
      <c r="DV812" s="38"/>
      <c r="DW812" s="38"/>
      <c r="DX812" s="38"/>
      <c r="DY812" s="38"/>
      <c r="DZ812" s="38"/>
      <c r="EA812" s="38"/>
      <c r="EB812" s="38"/>
      <c r="EC812" s="38"/>
      <c r="ED812" s="38"/>
      <c r="EE812" s="38"/>
      <c r="EF812" s="38"/>
      <c r="EG812" s="38"/>
      <c r="EH812" s="38"/>
      <c r="EI812" s="38"/>
      <c r="EJ812" s="38"/>
      <c r="EK812" s="38"/>
      <c r="EL812" s="38"/>
      <c r="EM812" s="38"/>
      <c r="EN812" s="38"/>
      <c r="EO812" s="38"/>
      <c r="EP812" s="38"/>
      <c r="EQ812" s="38"/>
      <c r="ER812" s="38"/>
      <c r="ES812" s="38"/>
      <c r="ET812" s="38"/>
      <c r="EU812" s="38"/>
      <c r="EV812" s="38"/>
      <c r="EW812" s="38"/>
      <c r="EX812" s="38"/>
      <c r="EY812" s="38"/>
      <c r="EZ812" s="38"/>
    </row>
    <row r="813" spans="1:156" ht="20.100000000000001" customHeight="1" x14ac:dyDescent="0.25">
      <c r="A813" s="43"/>
      <c r="B813" s="54"/>
      <c r="C813" s="55"/>
      <c r="D813" s="43"/>
      <c r="E813" s="43"/>
      <c r="F813" s="43"/>
      <c r="G813" s="43"/>
      <c r="H813" s="43"/>
      <c r="I813" s="56"/>
      <c r="J813" s="38"/>
      <c r="L813" s="41"/>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c r="CT813" s="38"/>
      <c r="CU813" s="38"/>
      <c r="CV813" s="38"/>
      <c r="CW813" s="38"/>
      <c r="CX813" s="38"/>
      <c r="CY813" s="38"/>
      <c r="CZ813" s="38"/>
      <c r="DA813" s="38"/>
      <c r="DB813" s="38"/>
      <c r="DC813" s="38"/>
      <c r="DD813" s="38"/>
      <c r="DE813" s="38"/>
      <c r="DF813" s="38"/>
      <c r="DG813" s="38"/>
      <c r="DH813" s="38"/>
      <c r="DI813" s="38"/>
      <c r="DJ813" s="38"/>
      <c r="DK813" s="38"/>
      <c r="DL813" s="38"/>
      <c r="DM813" s="38"/>
      <c r="DN813" s="38"/>
      <c r="DO813" s="38"/>
      <c r="DP813" s="38"/>
      <c r="DQ813" s="38"/>
      <c r="DR813" s="38"/>
      <c r="DS813" s="38"/>
      <c r="DT813" s="38"/>
      <c r="DU813" s="38"/>
      <c r="DV813" s="38"/>
      <c r="DW813" s="38"/>
      <c r="DX813" s="38"/>
      <c r="DY813" s="38"/>
      <c r="DZ813" s="38"/>
      <c r="EA813" s="38"/>
      <c r="EB813" s="38"/>
      <c r="EC813" s="38"/>
      <c r="ED813" s="38"/>
      <c r="EE813" s="38"/>
      <c r="EF813" s="38"/>
      <c r="EG813" s="38"/>
      <c r="EH813" s="38"/>
      <c r="EI813" s="38"/>
      <c r="EJ813" s="38"/>
      <c r="EK813" s="38"/>
      <c r="EL813" s="38"/>
      <c r="EM813" s="38"/>
      <c r="EN813" s="38"/>
      <c r="EO813" s="38"/>
      <c r="EP813" s="38"/>
      <c r="EQ813" s="38"/>
      <c r="ER813" s="38"/>
      <c r="ES813" s="38"/>
      <c r="ET813" s="38"/>
      <c r="EU813" s="38"/>
      <c r="EV813" s="38"/>
      <c r="EW813" s="38"/>
      <c r="EX813" s="38"/>
      <c r="EY813" s="38"/>
      <c r="EZ813" s="38"/>
    </row>
    <row r="814" spans="1:156" ht="20.100000000000001" customHeight="1" x14ac:dyDescent="0.25">
      <c r="A814" s="43"/>
      <c r="B814" s="54"/>
      <c r="C814" s="55"/>
      <c r="D814" s="43"/>
      <c r="E814" s="43"/>
      <c r="F814" s="43"/>
      <c r="G814" s="43"/>
      <c r="H814" s="43"/>
      <c r="I814" s="56"/>
      <c r="J814" s="38"/>
      <c r="L814" s="41"/>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c r="BL814" s="38"/>
      <c r="BM814" s="38"/>
      <c r="BN814" s="38"/>
      <c r="BO814" s="38"/>
      <c r="BP814" s="38"/>
      <c r="BQ814" s="38"/>
      <c r="BR814" s="38"/>
      <c r="BS814" s="38"/>
      <c r="BT814" s="38"/>
      <c r="BU814" s="38"/>
      <c r="BV814" s="38"/>
      <c r="BW814" s="38"/>
      <c r="BX814" s="38"/>
      <c r="BY814" s="38"/>
      <c r="BZ814" s="38"/>
      <c r="CA814" s="38"/>
      <c r="CB814" s="38"/>
      <c r="CC814" s="38"/>
      <c r="CD814" s="38"/>
      <c r="CE814" s="38"/>
      <c r="CF814" s="38"/>
      <c r="CG814" s="38"/>
      <c r="CH814" s="38"/>
      <c r="CI814" s="38"/>
      <c r="CJ814" s="38"/>
      <c r="CK814" s="38"/>
      <c r="CL814" s="38"/>
      <c r="CM814" s="38"/>
      <c r="CN814" s="38"/>
      <c r="CO814" s="38"/>
      <c r="CP814" s="38"/>
      <c r="CQ814" s="38"/>
      <c r="CR814" s="38"/>
      <c r="CS814" s="38"/>
      <c r="CT814" s="38"/>
      <c r="CU814" s="38"/>
      <c r="CV814" s="38"/>
      <c r="CW814" s="38"/>
      <c r="CX814" s="38"/>
      <c r="CY814" s="38"/>
      <c r="CZ814" s="38"/>
      <c r="DA814" s="38"/>
      <c r="DB814" s="38"/>
      <c r="DC814" s="38"/>
      <c r="DD814" s="38"/>
      <c r="DE814" s="38"/>
      <c r="DF814" s="38"/>
      <c r="DG814" s="38"/>
      <c r="DH814" s="38"/>
      <c r="DI814" s="38"/>
      <c r="DJ814" s="38"/>
      <c r="DK814" s="38"/>
      <c r="DL814" s="38"/>
      <c r="DM814" s="38"/>
      <c r="DN814" s="38"/>
      <c r="DO814" s="38"/>
      <c r="DP814" s="38"/>
      <c r="DQ814" s="38"/>
      <c r="DR814" s="38"/>
      <c r="DS814" s="38"/>
      <c r="DT814" s="38"/>
      <c r="DU814" s="38"/>
      <c r="DV814" s="38"/>
      <c r="DW814" s="38"/>
      <c r="DX814" s="38"/>
      <c r="DY814" s="38"/>
      <c r="DZ814" s="38"/>
      <c r="EA814" s="38"/>
      <c r="EB814" s="38"/>
      <c r="EC814" s="38"/>
      <c r="ED814" s="38"/>
      <c r="EE814" s="38"/>
      <c r="EF814" s="38"/>
      <c r="EG814" s="38"/>
      <c r="EH814" s="38"/>
      <c r="EI814" s="38"/>
      <c r="EJ814" s="38"/>
      <c r="EK814" s="38"/>
      <c r="EL814" s="38"/>
      <c r="EM814" s="38"/>
      <c r="EN814" s="38"/>
      <c r="EO814" s="38"/>
      <c r="EP814" s="38"/>
      <c r="EQ814" s="38"/>
      <c r="ER814" s="38"/>
      <c r="ES814" s="38"/>
      <c r="ET814" s="38"/>
      <c r="EU814" s="38"/>
      <c r="EV814" s="38"/>
      <c r="EW814" s="38"/>
      <c r="EX814" s="38"/>
      <c r="EY814" s="38"/>
      <c r="EZ814" s="38"/>
    </row>
    <row r="815" spans="1:156" ht="20.100000000000001" customHeight="1" x14ac:dyDescent="0.25">
      <c r="A815" s="43"/>
      <c r="B815" s="54"/>
      <c r="C815" s="55"/>
      <c r="D815" s="43"/>
      <c r="E815" s="43"/>
      <c r="F815" s="43"/>
      <c r="G815" s="43"/>
      <c r="H815" s="43"/>
      <c r="I815" s="56"/>
      <c r="J815" s="38"/>
      <c r="L815" s="41"/>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c r="CT815" s="38"/>
      <c r="CU815" s="38"/>
      <c r="CV815" s="38"/>
      <c r="CW815" s="38"/>
      <c r="CX815" s="38"/>
      <c r="CY815" s="38"/>
      <c r="CZ815" s="38"/>
      <c r="DA815" s="38"/>
      <c r="DB815" s="38"/>
      <c r="DC815" s="38"/>
      <c r="DD815" s="38"/>
      <c r="DE815" s="38"/>
      <c r="DF815" s="38"/>
      <c r="DG815" s="38"/>
      <c r="DH815" s="38"/>
      <c r="DI815" s="38"/>
      <c r="DJ815" s="38"/>
      <c r="DK815" s="38"/>
      <c r="DL815" s="38"/>
      <c r="DM815" s="38"/>
      <c r="DN815" s="38"/>
      <c r="DO815" s="38"/>
      <c r="DP815" s="38"/>
      <c r="DQ815" s="38"/>
      <c r="DR815" s="38"/>
      <c r="DS815" s="38"/>
      <c r="DT815" s="38"/>
      <c r="DU815" s="38"/>
      <c r="DV815" s="38"/>
      <c r="DW815" s="38"/>
      <c r="DX815" s="38"/>
      <c r="DY815" s="38"/>
      <c r="DZ815" s="38"/>
      <c r="EA815" s="38"/>
      <c r="EB815" s="38"/>
      <c r="EC815" s="38"/>
      <c r="ED815" s="38"/>
      <c r="EE815" s="38"/>
      <c r="EF815" s="38"/>
      <c r="EG815" s="38"/>
      <c r="EH815" s="38"/>
      <c r="EI815" s="38"/>
      <c r="EJ815" s="38"/>
      <c r="EK815" s="38"/>
      <c r="EL815" s="38"/>
      <c r="EM815" s="38"/>
      <c r="EN815" s="38"/>
      <c r="EO815" s="38"/>
      <c r="EP815" s="38"/>
      <c r="EQ815" s="38"/>
      <c r="ER815" s="38"/>
      <c r="ES815" s="38"/>
      <c r="ET815" s="38"/>
      <c r="EU815" s="38"/>
      <c r="EV815" s="38"/>
      <c r="EW815" s="38"/>
      <c r="EX815" s="38"/>
      <c r="EY815" s="38"/>
      <c r="EZ815" s="38"/>
    </row>
    <row r="816" spans="1:156" ht="20.100000000000001" customHeight="1" x14ac:dyDescent="0.25">
      <c r="A816" s="43"/>
      <c r="B816" s="54"/>
      <c r="C816" s="55"/>
      <c r="D816" s="43"/>
      <c r="E816" s="43"/>
      <c r="F816" s="43"/>
      <c r="G816" s="43"/>
      <c r="H816" s="43"/>
      <c r="I816" s="56"/>
      <c r="J816" s="38"/>
      <c r="L816" s="41"/>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c r="CR816" s="38"/>
      <c r="CS816" s="38"/>
      <c r="CT816" s="38"/>
      <c r="CU816" s="38"/>
      <c r="CV816" s="38"/>
      <c r="CW816" s="38"/>
      <c r="CX816" s="38"/>
      <c r="CY816" s="38"/>
      <c r="CZ816" s="38"/>
      <c r="DA816" s="38"/>
      <c r="DB816" s="38"/>
      <c r="DC816" s="38"/>
      <c r="DD816" s="38"/>
      <c r="DE816" s="38"/>
      <c r="DF816" s="38"/>
      <c r="DG816" s="38"/>
      <c r="DH816" s="38"/>
      <c r="DI816" s="38"/>
      <c r="DJ816" s="38"/>
      <c r="DK816" s="38"/>
      <c r="DL816" s="38"/>
      <c r="DM816" s="38"/>
      <c r="DN816" s="38"/>
      <c r="DO816" s="38"/>
      <c r="DP816" s="38"/>
      <c r="DQ816" s="38"/>
      <c r="DR816" s="38"/>
      <c r="DS816" s="38"/>
      <c r="DT816" s="38"/>
      <c r="DU816" s="38"/>
      <c r="DV816" s="38"/>
      <c r="DW816" s="38"/>
      <c r="DX816" s="38"/>
      <c r="DY816" s="38"/>
      <c r="DZ816" s="38"/>
      <c r="EA816" s="38"/>
      <c r="EB816" s="38"/>
      <c r="EC816" s="38"/>
      <c r="ED816" s="38"/>
      <c r="EE816" s="38"/>
      <c r="EF816" s="38"/>
      <c r="EG816" s="38"/>
      <c r="EH816" s="38"/>
      <c r="EI816" s="38"/>
      <c r="EJ816" s="38"/>
      <c r="EK816" s="38"/>
      <c r="EL816" s="38"/>
      <c r="EM816" s="38"/>
      <c r="EN816" s="38"/>
      <c r="EO816" s="38"/>
      <c r="EP816" s="38"/>
      <c r="EQ816" s="38"/>
      <c r="ER816" s="38"/>
      <c r="ES816" s="38"/>
      <c r="ET816" s="38"/>
      <c r="EU816" s="38"/>
      <c r="EV816" s="38"/>
      <c r="EW816" s="38"/>
      <c r="EX816" s="38"/>
      <c r="EY816" s="38"/>
      <c r="EZ816" s="38"/>
    </row>
    <row r="817" spans="1:156" ht="20.100000000000001" customHeight="1" x14ac:dyDescent="0.25">
      <c r="A817" s="43"/>
      <c r="B817" s="54"/>
      <c r="C817" s="55"/>
      <c r="D817" s="43"/>
      <c r="E817" s="43"/>
      <c r="F817" s="43"/>
      <c r="G817" s="43"/>
      <c r="H817" s="43"/>
      <c r="I817" s="56"/>
      <c r="J817" s="38"/>
      <c r="L817" s="41"/>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c r="BL817" s="38"/>
      <c r="BM817" s="38"/>
      <c r="BN817" s="38"/>
      <c r="BO817" s="38"/>
      <c r="BP817" s="38"/>
      <c r="BQ817" s="38"/>
      <c r="BR817" s="38"/>
      <c r="BS817" s="38"/>
      <c r="BT817" s="38"/>
      <c r="BU817" s="38"/>
      <c r="BV817" s="38"/>
      <c r="BW817" s="38"/>
      <c r="BX817" s="38"/>
      <c r="BY817" s="38"/>
      <c r="BZ817" s="38"/>
      <c r="CA817" s="38"/>
      <c r="CB817" s="38"/>
      <c r="CC817" s="38"/>
      <c r="CD817" s="38"/>
      <c r="CE817" s="38"/>
      <c r="CF817" s="38"/>
      <c r="CG817" s="38"/>
      <c r="CH817" s="38"/>
      <c r="CI817" s="38"/>
      <c r="CJ817" s="38"/>
      <c r="CK817" s="38"/>
      <c r="CL817" s="38"/>
      <c r="CM817" s="38"/>
      <c r="CN817" s="38"/>
      <c r="CO817" s="38"/>
      <c r="CP817" s="38"/>
      <c r="CQ817" s="38"/>
      <c r="CR817" s="38"/>
      <c r="CS817" s="38"/>
      <c r="CT817" s="38"/>
      <c r="CU817" s="38"/>
      <c r="CV817" s="38"/>
      <c r="CW817" s="38"/>
      <c r="CX817" s="38"/>
      <c r="CY817" s="38"/>
      <c r="CZ817" s="38"/>
      <c r="DA817" s="38"/>
      <c r="DB817" s="38"/>
      <c r="DC817" s="38"/>
      <c r="DD817" s="38"/>
      <c r="DE817" s="38"/>
      <c r="DF817" s="38"/>
      <c r="DG817" s="38"/>
      <c r="DH817" s="38"/>
      <c r="DI817" s="38"/>
      <c r="DJ817" s="38"/>
      <c r="DK817" s="38"/>
      <c r="DL817" s="38"/>
      <c r="DM817" s="38"/>
      <c r="DN817" s="38"/>
      <c r="DO817" s="38"/>
      <c r="DP817" s="38"/>
      <c r="DQ817" s="38"/>
      <c r="DR817" s="38"/>
      <c r="DS817" s="38"/>
      <c r="DT817" s="38"/>
      <c r="DU817" s="38"/>
      <c r="DV817" s="38"/>
      <c r="DW817" s="38"/>
      <c r="DX817" s="38"/>
      <c r="DY817" s="38"/>
      <c r="DZ817" s="38"/>
      <c r="EA817" s="38"/>
      <c r="EB817" s="38"/>
      <c r="EC817" s="38"/>
      <c r="ED817" s="38"/>
      <c r="EE817" s="38"/>
      <c r="EF817" s="38"/>
      <c r="EG817" s="38"/>
      <c r="EH817" s="38"/>
      <c r="EI817" s="38"/>
      <c r="EJ817" s="38"/>
      <c r="EK817" s="38"/>
      <c r="EL817" s="38"/>
      <c r="EM817" s="38"/>
      <c r="EN817" s="38"/>
      <c r="EO817" s="38"/>
      <c r="EP817" s="38"/>
      <c r="EQ817" s="38"/>
      <c r="ER817" s="38"/>
      <c r="ES817" s="38"/>
      <c r="ET817" s="38"/>
      <c r="EU817" s="38"/>
      <c r="EV817" s="38"/>
      <c r="EW817" s="38"/>
      <c r="EX817" s="38"/>
      <c r="EY817" s="38"/>
      <c r="EZ817" s="38"/>
    </row>
    <row r="818" spans="1:156" ht="20.100000000000001" customHeight="1" x14ac:dyDescent="0.25">
      <c r="A818" s="43"/>
      <c r="B818" s="54"/>
      <c r="C818" s="55"/>
      <c r="D818" s="43"/>
      <c r="E818" s="43"/>
      <c r="F818" s="43"/>
      <c r="G818" s="43"/>
      <c r="H818" s="43"/>
      <c r="I818" s="56"/>
      <c r="J818" s="38"/>
      <c r="L818" s="41"/>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c r="BC818" s="38"/>
      <c r="BD818" s="38"/>
      <c r="BE818" s="38"/>
      <c r="BF818" s="38"/>
      <c r="BG818" s="38"/>
      <c r="BH818" s="38"/>
      <c r="BI818" s="38"/>
      <c r="BJ818" s="38"/>
      <c r="BK818" s="38"/>
      <c r="BL818" s="38"/>
      <c r="BM818" s="38"/>
      <c r="BN818" s="38"/>
      <c r="BO818" s="38"/>
      <c r="BP818" s="38"/>
      <c r="BQ818" s="38"/>
      <c r="BR818" s="38"/>
      <c r="BS818" s="38"/>
      <c r="BT818" s="38"/>
      <c r="BU818" s="38"/>
      <c r="BV818" s="38"/>
      <c r="BW818" s="38"/>
      <c r="BX818" s="38"/>
      <c r="BY818" s="38"/>
      <c r="BZ818" s="38"/>
      <c r="CA818" s="38"/>
      <c r="CB818" s="38"/>
      <c r="CC818" s="38"/>
      <c r="CD818" s="38"/>
      <c r="CE818" s="38"/>
      <c r="CF818" s="38"/>
      <c r="CG818" s="38"/>
      <c r="CH818" s="38"/>
      <c r="CI818" s="38"/>
      <c r="CJ818" s="38"/>
      <c r="CK818" s="38"/>
      <c r="CL818" s="38"/>
      <c r="CM818" s="38"/>
      <c r="CN818" s="38"/>
      <c r="CO818" s="38"/>
      <c r="CP818" s="38"/>
      <c r="CQ818" s="38"/>
      <c r="CR818" s="38"/>
      <c r="CS818" s="38"/>
      <c r="CT818" s="38"/>
      <c r="CU818" s="38"/>
      <c r="CV818" s="38"/>
      <c r="CW818" s="38"/>
      <c r="CX818" s="38"/>
      <c r="CY818" s="38"/>
      <c r="CZ818" s="38"/>
      <c r="DA818" s="38"/>
      <c r="DB818" s="38"/>
      <c r="DC818" s="38"/>
      <c r="DD818" s="38"/>
      <c r="DE818" s="38"/>
      <c r="DF818" s="38"/>
      <c r="DG818" s="38"/>
      <c r="DH818" s="38"/>
      <c r="DI818" s="38"/>
      <c r="DJ818" s="38"/>
      <c r="DK818" s="38"/>
      <c r="DL818" s="38"/>
      <c r="DM818" s="38"/>
      <c r="DN818" s="38"/>
      <c r="DO818" s="38"/>
      <c r="DP818" s="38"/>
      <c r="DQ818" s="38"/>
      <c r="DR818" s="38"/>
      <c r="DS818" s="38"/>
      <c r="DT818" s="38"/>
      <c r="DU818" s="38"/>
      <c r="DV818" s="38"/>
      <c r="DW818" s="38"/>
      <c r="DX818" s="38"/>
      <c r="DY818" s="38"/>
      <c r="DZ818" s="38"/>
      <c r="EA818" s="38"/>
      <c r="EB818" s="38"/>
      <c r="EC818" s="38"/>
      <c r="ED818" s="38"/>
      <c r="EE818" s="38"/>
      <c r="EF818" s="38"/>
      <c r="EG818" s="38"/>
      <c r="EH818" s="38"/>
      <c r="EI818" s="38"/>
      <c r="EJ818" s="38"/>
      <c r="EK818" s="38"/>
      <c r="EL818" s="38"/>
      <c r="EM818" s="38"/>
      <c r="EN818" s="38"/>
      <c r="EO818" s="38"/>
      <c r="EP818" s="38"/>
      <c r="EQ818" s="38"/>
      <c r="ER818" s="38"/>
      <c r="ES818" s="38"/>
      <c r="ET818" s="38"/>
      <c r="EU818" s="38"/>
      <c r="EV818" s="38"/>
      <c r="EW818" s="38"/>
      <c r="EX818" s="38"/>
      <c r="EY818" s="38"/>
      <c r="EZ818" s="38"/>
    </row>
    <row r="819" spans="1:156" ht="20.100000000000001" customHeight="1" x14ac:dyDescent="0.25">
      <c r="A819" s="43"/>
      <c r="B819" s="54"/>
      <c r="C819" s="55"/>
      <c r="D819" s="43"/>
      <c r="E819" s="43"/>
      <c r="F819" s="43"/>
      <c r="G819" s="43"/>
      <c r="H819" s="43"/>
      <c r="I819" s="56"/>
      <c r="J819" s="38"/>
      <c r="L819" s="41"/>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c r="BL819" s="38"/>
      <c r="BM819" s="38"/>
      <c r="BN819" s="38"/>
      <c r="BO819" s="38"/>
      <c r="BP819" s="38"/>
      <c r="BQ819" s="38"/>
      <c r="BR819" s="38"/>
      <c r="BS819" s="38"/>
      <c r="BT819" s="38"/>
      <c r="BU819" s="38"/>
      <c r="BV819" s="38"/>
      <c r="BW819" s="38"/>
      <c r="BX819" s="38"/>
      <c r="BY819" s="38"/>
      <c r="BZ819" s="38"/>
      <c r="CA819" s="38"/>
      <c r="CB819" s="38"/>
      <c r="CC819" s="38"/>
      <c r="CD819" s="38"/>
      <c r="CE819" s="38"/>
      <c r="CF819" s="38"/>
      <c r="CG819" s="38"/>
      <c r="CH819" s="38"/>
      <c r="CI819" s="38"/>
      <c r="CJ819" s="38"/>
      <c r="CK819" s="38"/>
      <c r="CL819" s="38"/>
      <c r="CM819" s="38"/>
      <c r="CN819" s="38"/>
      <c r="CO819" s="38"/>
      <c r="CP819" s="38"/>
      <c r="CQ819" s="38"/>
      <c r="CR819" s="38"/>
      <c r="CS819" s="38"/>
      <c r="CT819" s="38"/>
      <c r="CU819" s="38"/>
      <c r="CV819" s="38"/>
      <c r="CW819" s="38"/>
      <c r="CX819" s="38"/>
      <c r="CY819" s="38"/>
      <c r="CZ819" s="38"/>
      <c r="DA819" s="38"/>
      <c r="DB819" s="38"/>
      <c r="DC819" s="38"/>
      <c r="DD819" s="38"/>
      <c r="DE819" s="38"/>
      <c r="DF819" s="38"/>
      <c r="DG819" s="38"/>
      <c r="DH819" s="38"/>
      <c r="DI819" s="38"/>
      <c r="DJ819" s="38"/>
      <c r="DK819" s="38"/>
      <c r="DL819" s="38"/>
      <c r="DM819" s="38"/>
      <c r="DN819" s="38"/>
      <c r="DO819" s="38"/>
      <c r="DP819" s="38"/>
      <c r="DQ819" s="38"/>
      <c r="DR819" s="38"/>
      <c r="DS819" s="38"/>
      <c r="DT819" s="38"/>
      <c r="DU819" s="38"/>
      <c r="DV819" s="38"/>
      <c r="DW819" s="38"/>
      <c r="DX819" s="38"/>
      <c r="DY819" s="38"/>
      <c r="DZ819" s="38"/>
      <c r="EA819" s="38"/>
      <c r="EB819" s="38"/>
      <c r="EC819" s="38"/>
      <c r="ED819" s="38"/>
      <c r="EE819" s="38"/>
      <c r="EF819" s="38"/>
      <c r="EG819" s="38"/>
      <c r="EH819" s="38"/>
      <c r="EI819" s="38"/>
      <c r="EJ819" s="38"/>
      <c r="EK819" s="38"/>
      <c r="EL819" s="38"/>
      <c r="EM819" s="38"/>
      <c r="EN819" s="38"/>
      <c r="EO819" s="38"/>
      <c r="EP819" s="38"/>
      <c r="EQ819" s="38"/>
      <c r="ER819" s="38"/>
      <c r="ES819" s="38"/>
      <c r="ET819" s="38"/>
      <c r="EU819" s="38"/>
      <c r="EV819" s="38"/>
      <c r="EW819" s="38"/>
      <c r="EX819" s="38"/>
      <c r="EY819" s="38"/>
      <c r="EZ819" s="38"/>
    </row>
    <row r="820" spans="1:156" ht="20.100000000000001" customHeight="1" x14ac:dyDescent="0.25">
      <c r="A820" s="43"/>
      <c r="B820" s="54"/>
      <c r="C820" s="55"/>
      <c r="D820" s="43"/>
      <c r="E820" s="43"/>
      <c r="F820" s="43"/>
      <c r="G820" s="43"/>
      <c r="H820" s="43"/>
      <c r="I820" s="56"/>
      <c r="J820" s="38"/>
      <c r="L820" s="41"/>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c r="CR820" s="38"/>
      <c r="CS820" s="38"/>
      <c r="CT820" s="38"/>
      <c r="CU820" s="38"/>
      <c r="CV820" s="38"/>
      <c r="CW820" s="38"/>
      <c r="CX820" s="38"/>
      <c r="CY820" s="38"/>
      <c r="CZ820" s="38"/>
      <c r="DA820" s="38"/>
      <c r="DB820" s="38"/>
      <c r="DC820" s="38"/>
      <c r="DD820" s="38"/>
      <c r="DE820" s="38"/>
      <c r="DF820" s="38"/>
      <c r="DG820" s="38"/>
      <c r="DH820" s="38"/>
      <c r="DI820" s="38"/>
      <c r="DJ820" s="38"/>
      <c r="DK820" s="38"/>
      <c r="DL820" s="38"/>
      <c r="DM820" s="38"/>
      <c r="DN820" s="38"/>
      <c r="DO820" s="38"/>
      <c r="DP820" s="38"/>
      <c r="DQ820" s="38"/>
      <c r="DR820" s="38"/>
      <c r="DS820" s="38"/>
      <c r="DT820" s="38"/>
      <c r="DU820" s="38"/>
      <c r="DV820" s="38"/>
      <c r="DW820" s="38"/>
      <c r="DX820" s="38"/>
      <c r="DY820" s="38"/>
      <c r="DZ820" s="38"/>
      <c r="EA820" s="38"/>
      <c r="EB820" s="38"/>
      <c r="EC820" s="38"/>
      <c r="ED820" s="38"/>
      <c r="EE820" s="38"/>
      <c r="EF820" s="38"/>
      <c r="EG820" s="38"/>
      <c r="EH820" s="38"/>
      <c r="EI820" s="38"/>
      <c r="EJ820" s="38"/>
      <c r="EK820" s="38"/>
      <c r="EL820" s="38"/>
      <c r="EM820" s="38"/>
      <c r="EN820" s="38"/>
      <c r="EO820" s="38"/>
      <c r="EP820" s="38"/>
      <c r="EQ820" s="38"/>
      <c r="ER820" s="38"/>
      <c r="ES820" s="38"/>
      <c r="ET820" s="38"/>
      <c r="EU820" s="38"/>
      <c r="EV820" s="38"/>
      <c r="EW820" s="38"/>
      <c r="EX820" s="38"/>
      <c r="EY820" s="38"/>
      <c r="EZ820" s="38"/>
    </row>
    <row r="821" spans="1:156" ht="20.100000000000001" customHeight="1" x14ac:dyDescent="0.25">
      <c r="A821" s="43"/>
      <c r="B821" s="54"/>
      <c r="C821" s="55"/>
      <c r="D821" s="43"/>
      <c r="E821" s="43"/>
      <c r="F821" s="43"/>
      <c r="G821" s="43"/>
      <c r="H821" s="43"/>
      <c r="I821" s="56"/>
      <c r="J821" s="38"/>
      <c r="L821" s="41"/>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c r="BC821" s="38"/>
      <c r="BD821" s="38"/>
      <c r="BE821" s="38"/>
      <c r="BF821" s="38"/>
      <c r="BG821" s="38"/>
      <c r="BH821" s="38"/>
      <c r="BI821" s="38"/>
      <c r="BJ821" s="38"/>
      <c r="BK821" s="38"/>
      <c r="BL821" s="38"/>
      <c r="BM821" s="38"/>
      <c r="BN821" s="38"/>
      <c r="BO821" s="38"/>
      <c r="BP821" s="38"/>
      <c r="BQ821" s="38"/>
      <c r="BR821" s="38"/>
      <c r="BS821" s="38"/>
      <c r="BT821" s="38"/>
      <c r="BU821" s="38"/>
      <c r="BV821" s="38"/>
      <c r="BW821" s="38"/>
      <c r="BX821" s="38"/>
      <c r="BY821" s="38"/>
      <c r="BZ821" s="38"/>
      <c r="CA821" s="38"/>
      <c r="CB821" s="38"/>
      <c r="CC821" s="38"/>
      <c r="CD821" s="38"/>
      <c r="CE821" s="38"/>
      <c r="CF821" s="38"/>
      <c r="CG821" s="38"/>
      <c r="CH821" s="38"/>
      <c r="CI821" s="38"/>
      <c r="CJ821" s="38"/>
      <c r="CK821" s="38"/>
      <c r="CL821" s="38"/>
      <c r="CM821" s="38"/>
      <c r="CN821" s="38"/>
      <c r="CO821" s="38"/>
      <c r="CP821" s="38"/>
      <c r="CQ821" s="38"/>
      <c r="CR821" s="38"/>
      <c r="CS821" s="38"/>
      <c r="CT821" s="38"/>
      <c r="CU821" s="38"/>
      <c r="CV821" s="38"/>
      <c r="CW821" s="38"/>
      <c r="CX821" s="38"/>
      <c r="CY821" s="38"/>
      <c r="CZ821" s="38"/>
      <c r="DA821" s="38"/>
      <c r="DB821" s="38"/>
      <c r="DC821" s="38"/>
      <c r="DD821" s="38"/>
      <c r="DE821" s="38"/>
      <c r="DF821" s="38"/>
      <c r="DG821" s="38"/>
      <c r="DH821" s="38"/>
      <c r="DI821" s="38"/>
      <c r="DJ821" s="38"/>
      <c r="DK821" s="38"/>
      <c r="DL821" s="38"/>
      <c r="DM821" s="38"/>
      <c r="DN821" s="38"/>
      <c r="DO821" s="38"/>
      <c r="DP821" s="38"/>
      <c r="DQ821" s="38"/>
      <c r="DR821" s="38"/>
      <c r="DS821" s="38"/>
      <c r="DT821" s="38"/>
      <c r="DU821" s="38"/>
      <c r="DV821" s="38"/>
      <c r="DW821" s="38"/>
      <c r="DX821" s="38"/>
      <c r="DY821" s="38"/>
      <c r="DZ821" s="38"/>
      <c r="EA821" s="38"/>
      <c r="EB821" s="38"/>
      <c r="EC821" s="38"/>
      <c r="ED821" s="38"/>
      <c r="EE821" s="38"/>
      <c r="EF821" s="38"/>
      <c r="EG821" s="38"/>
      <c r="EH821" s="38"/>
      <c r="EI821" s="38"/>
      <c r="EJ821" s="38"/>
      <c r="EK821" s="38"/>
      <c r="EL821" s="38"/>
      <c r="EM821" s="38"/>
      <c r="EN821" s="38"/>
      <c r="EO821" s="38"/>
      <c r="EP821" s="38"/>
      <c r="EQ821" s="38"/>
      <c r="ER821" s="38"/>
      <c r="ES821" s="38"/>
      <c r="ET821" s="38"/>
      <c r="EU821" s="38"/>
      <c r="EV821" s="38"/>
      <c r="EW821" s="38"/>
      <c r="EX821" s="38"/>
      <c r="EY821" s="38"/>
      <c r="EZ821" s="38"/>
    </row>
    <row r="822" spans="1:156" ht="20.100000000000001" customHeight="1" x14ac:dyDescent="0.25">
      <c r="A822" s="43"/>
      <c r="B822" s="54"/>
      <c r="C822" s="55"/>
      <c r="D822" s="43"/>
      <c r="E822" s="43"/>
      <c r="F822" s="43"/>
      <c r="G822" s="43"/>
      <c r="H822" s="43"/>
      <c r="I822" s="56"/>
      <c r="J822" s="38"/>
      <c r="L822" s="41"/>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c r="CT822" s="38"/>
      <c r="CU822" s="38"/>
      <c r="CV822" s="38"/>
      <c r="CW822" s="38"/>
      <c r="CX822" s="38"/>
      <c r="CY822" s="38"/>
      <c r="CZ822" s="38"/>
      <c r="DA822" s="38"/>
      <c r="DB822" s="38"/>
      <c r="DC822" s="38"/>
      <c r="DD822" s="38"/>
      <c r="DE822" s="38"/>
      <c r="DF822" s="38"/>
      <c r="DG822" s="38"/>
      <c r="DH822" s="38"/>
      <c r="DI822" s="38"/>
      <c r="DJ822" s="38"/>
      <c r="DK822" s="38"/>
      <c r="DL822" s="38"/>
      <c r="DM822" s="38"/>
      <c r="DN822" s="38"/>
      <c r="DO822" s="38"/>
      <c r="DP822" s="38"/>
      <c r="DQ822" s="38"/>
      <c r="DR822" s="38"/>
      <c r="DS822" s="38"/>
      <c r="DT822" s="38"/>
      <c r="DU822" s="38"/>
      <c r="DV822" s="38"/>
      <c r="DW822" s="38"/>
      <c r="DX822" s="38"/>
      <c r="DY822" s="38"/>
      <c r="DZ822" s="38"/>
      <c r="EA822" s="38"/>
      <c r="EB822" s="38"/>
      <c r="EC822" s="38"/>
      <c r="ED822" s="38"/>
      <c r="EE822" s="38"/>
      <c r="EF822" s="38"/>
      <c r="EG822" s="38"/>
      <c r="EH822" s="38"/>
      <c r="EI822" s="38"/>
      <c r="EJ822" s="38"/>
      <c r="EK822" s="38"/>
      <c r="EL822" s="38"/>
      <c r="EM822" s="38"/>
      <c r="EN822" s="38"/>
      <c r="EO822" s="38"/>
      <c r="EP822" s="38"/>
      <c r="EQ822" s="38"/>
      <c r="ER822" s="38"/>
      <c r="ES822" s="38"/>
      <c r="ET822" s="38"/>
      <c r="EU822" s="38"/>
      <c r="EV822" s="38"/>
      <c r="EW822" s="38"/>
      <c r="EX822" s="38"/>
      <c r="EY822" s="38"/>
      <c r="EZ822" s="38"/>
    </row>
    <row r="823" spans="1:156" ht="20.100000000000001" customHeight="1" x14ac:dyDescent="0.25">
      <c r="A823" s="43"/>
      <c r="B823" s="54"/>
      <c r="C823" s="55"/>
      <c r="D823" s="43"/>
      <c r="E823" s="43"/>
      <c r="F823" s="43"/>
      <c r="G823" s="43"/>
      <c r="H823" s="43"/>
      <c r="I823" s="56"/>
      <c r="J823" s="38"/>
      <c r="L823" s="41"/>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c r="BC823" s="38"/>
      <c r="BD823" s="38"/>
      <c r="BE823" s="38"/>
      <c r="BF823" s="38"/>
      <c r="BG823" s="38"/>
      <c r="BH823" s="38"/>
      <c r="BI823" s="38"/>
      <c r="BJ823" s="38"/>
      <c r="BK823" s="38"/>
      <c r="BL823" s="38"/>
      <c r="BM823" s="38"/>
      <c r="BN823" s="38"/>
      <c r="BO823" s="38"/>
      <c r="BP823" s="38"/>
      <c r="BQ823" s="38"/>
      <c r="BR823" s="38"/>
      <c r="BS823" s="38"/>
      <c r="BT823" s="38"/>
      <c r="BU823" s="38"/>
      <c r="BV823" s="38"/>
      <c r="BW823" s="38"/>
      <c r="BX823" s="38"/>
      <c r="BY823" s="38"/>
      <c r="BZ823" s="38"/>
      <c r="CA823" s="38"/>
      <c r="CB823" s="38"/>
      <c r="CC823" s="38"/>
      <c r="CD823" s="38"/>
      <c r="CE823" s="38"/>
      <c r="CF823" s="38"/>
      <c r="CG823" s="38"/>
      <c r="CH823" s="38"/>
      <c r="CI823" s="38"/>
      <c r="CJ823" s="38"/>
      <c r="CK823" s="38"/>
      <c r="CL823" s="38"/>
      <c r="CM823" s="38"/>
      <c r="CN823" s="38"/>
      <c r="CO823" s="38"/>
      <c r="CP823" s="38"/>
      <c r="CQ823" s="38"/>
      <c r="CR823" s="38"/>
      <c r="CS823" s="38"/>
      <c r="CT823" s="38"/>
      <c r="CU823" s="38"/>
      <c r="CV823" s="38"/>
      <c r="CW823" s="38"/>
      <c r="CX823" s="38"/>
      <c r="CY823" s="38"/>
      <c r="CZ823" s="38"/>
      <c r="DA823" s="38"/>
      <c r="DB823" s="38"/>
      <c r="DC823" s="38"/>
      <c r="DD823" s="38"/>
      <c r="DE823" s="38"/>
      <c r="DF823" s="38"/>
      <c r="DG823" s="38"/>
      <c r="DH823" s="38"/>
      <c r="DI823" s="38"/>
      <c r="DJ823" s="38"/>
      <c r="DK823" s="38"/>
      <c r="DL823" s="38"/>
      <c r="DM823" s="38"/>
      <c r="DN823" s="38"/>
      <c r="DO823" s="38"/>
      <c r="DP823" s="38"/>
      <c r="DQ823" s="38"/>
      <c r="DR823" s="38"/>
      <c r="DS823" s="38"/>
      <c r="DT823" s="38"/>
      <c r="DU823" s="38"/>
      <c r="DV823" s="38"/>
      <c r="DW823" s="38"/>
      <c r="DX823" s="38"/>
      <c r="DY823" s="38"/>
      <c r="DZ823" s="38"/>
      <c r="EA823" s="38"/>
      <c r="EB823" s="38"/>
      <c r="EC823" s="38"/>
      <c r="ED823" s="38"/>
      <c r="EE823" s="38"/>
      <c r="EF823" s="38"/>
      <c r="EG823" s="38"/>
      <c r="EH823" s="38"/>
      <c r="EI823" s="38"/>
      <c r="EJ823" s="38"/>
      <c r="EK823" s="38"/>
      <c r="EL823" s="38"/>
      <c r="EM823" s="38"/>
      <c r="EN823" s="38"/>
      <c r="EO823" s="38"/>
      <c r="EP823" s="38"/>
      <c r="EQ823" s="38"/>
      <c r="ER823" s="38"/>
      <c r="ES823" s="38"/>
      <c r="ET823" s="38"/>
      <c r="EU823" s="38"/>
      <c r="EV823" s="38"/>
      <c r="EW823" s="38"/>
      <c r="EX823" s="38"/>
      <c r="EY823" s="38"/>
      <c r="EZ823" s="38"/>
    </row>
    <row r="824" spans="1:156" ht="20.100000000000001" customHeight="1" x14ac:dyDescent="0.25">
      <c r="A824" s="43"/>
      <c r="B824" s="54"/>
      <c r="C824" s="55"/>
      <c r="D824" s="43"/>
      <c r="E824" s="43"/>
      <c r="F824" s="43"/>
      <c r="G824" s="43"/>
      <c r="H824" s="43"/>
      <c r="I824" s="56"/>
      <c r="J824" s="38"/>
      <c r="L824" s="41"/>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c r="CR824" s="38"/>
      <c r="CS824" s="38"/>
      <c r="CT824" s="38"/>
      <c r="CU824" s="38"/>
      <c r="CV824" s="38"/>
      <c r="CW824" s="38"/>
      <c r="CX824" s="38"/>
      <c r="CY824" s="38"/>
      <c r="CZ824" s="38"/>
      <c r="DA824" s="38"/>
      <c r="DB824" s="38"/>
      <c r="DC824" s="38"/>
      <c r="DD824" s="38"/>
      <c r="DE824" s="38"/>
      <c r="DF824" s="38"/>
      <c r="DG824" s="38"/>
      <c r="DH824" s="38"/>
      <c r="DI824" s="38"/>
      <c r="DJ824" s="38"/>
      <c r="DK824" s="38"/>
      <c r="DL824" s="38"/>
      <c r="DM824" s="38"/>
      <c r="DN824" s="38"/>
      <c r="DO824" s="38"/>
      <c r="DP824" s="38"/>
      <c r="DQ824" s="38"/>
      <c r="DR824" s="38"/>
      <c r="DS824" s="38"/>
      <c r="DT824" s="38"/>
      <c r="DU824" s="38"/>
      <c r="DV824" s="38"/>
      <c r="DW824" s="38"/>
      <c r="DX824" s="38"/>
      <c r="DY824" s="38"/>
      <c r="DZ824" s="38"/>
      <c r="EA824" s="38"/>
      <c r="EB824" s="38"/>
      <c r="EC824" s="38"/>
      <c r="ED824" s="38"/>
      <c r="EE824" s="38"/>
      <c r="EF824" s="38"/>
      <c r="EG824" s="38"/>
      <c r="EH824" s="38"/>
      <c r="EI824" s="38"/>
      <c r="EJ824" s="38"/>
      <c r="EK824" s="38"/>
      <c r="EL824" s="38"/>
      <c r="EM824" s="38"/>
      <c r="EN824" s="38"/>
      <c r="EO824" s="38"/>
      <c r="EP824" s="38"/>
      <c r="EQ824" s="38"/>
      <c r="ER824" s="38"/>
      <c r="ES824" s="38"/>
      <c r="ET824" s="38"/>
      <c r="EU824" s="38"/>
      <c r="EV824" s="38"/>
      <c r="EW824" s="38"/>
      <c r="EX824" s="38"/>
      <c r="EY824" s="38"/>
      <c r="EZ824" s="38"/>
    </row>
    <row r="825" spans="1:156" ht="20.100000000000001" customHeight="1" x14ac:dyDescent="0.25">
      <c r="A825" s="43"/>
      <c r="B825" s="54"/>
      <c r="C825" s="55"/>
      <c r="D825" s="43"/>
      <c r="E825" s="43"/>
      <c r="F825" s="43"/>
      <c r="G825" s="43"/>
      <c r="H825" s="43"/>
      <c r="I825" s="56"/>
      <c r="J825" s="38"/>
      <c r="L825" s="41"/>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c r="BC825" s="38"/>
      <c r="BD825" s="38"/>
      <c r="BE825" s="38"/>
      <c r="BF825" s="38"/>
      <c r="BG825" s="38"/>
      <c r="BH825" s="38"/>
      <c r="BI825" s="38"/>
      <c r="BJ825" s="38"/>
      <c r="BK825" s="38"/>
      <c r="BL825" s="38"/>
      <c r="BM825" s="38"/>
      <c r="BN825" s="38"/>
      <c r="BO825" s="38"/>
      <c r="BP825" s="38"/>
      <c r="BQ825" s="38"/>
      <c r="BR825" s="38"/>
      <c r="BS825" s="38"/>
      <c r="BT825" s="38"/>
      <c r="BU825" s="38"/>
      <c r="BV825" s="38"/>
      <c r="BW825" s="38"/>
      <c r="BX825" s="38"/>
      <c r="BY825" s="38"/>
      <c r="BZ825" s="38"/>
      <c r="CA825" s="38"/>
      <c r="CB825" s="38"/>
      <c r="CC825" s="38"/>
      <c r="CD825" s="38"/>
      <c r="CE825" s="38"/>
      <c r="CF825" s="38"/>
      <c r="CG825" s="38"/>
      <c r="CH825" s="38"/>
      <c r="CI825" s="38"/>
      <c r="CJ825" s="38"/>
      <c r="CK825" s="38"/>
      <c r="CL825" s="38"/>
      <c r="CM825" s="38"/>
      <c r="CN825" s="38"/>
      <c r="CO825" s="38"/>
      <c r="CP825" s="38"/>
      <c r="CQ825" s="38"/>
      <c r="CR825" s="38"/>
      <c r="CS825" s="38"/>
      <c r="CT825" s="38"/>
      <c r="CU825" s="38"/>
      <c r="CV825" s="38"/>
      <c r="CW825" s="38"/>
      <c r="CX825" s="38"/>
      <c r="CY825" s="38"/>
      <c r="CZ825" s="38"/>
      <c r="DA825" s="38"/>
      <c r="DB825" s="38"/>
      <c r="DC825" s="38"/>
      <c r="DD825" s="38"/>
      <c r="DE825" s="38"/>
      <c r="DF825" s="38"/>
      <c r="DG825" s="38"/>
      <c r="DH825" s="38"/>
      <c r="DI825" s="38"/>
      <c r="DJ825" s="38"/>
      <c r="DK825" s="38"/>
      <c r="DL825" s="38"/>
      <c r="DM825" s="38"/>
      <c r="DN825" s="38"/>
      <c r="DO825" s="38"/>
      <c r="DP825" s="38"/>
      <c r="DQ825" s="38"/>
      <c r="DR825" s="38"/>
      <c r="DS825" s="38"/>
      <c r="DT825" s="38"/>
      <c r="DU825" s="38"/>
      <c r="DV825" s="38"/>
      <c r="DW825" s="38"/>
      <c r="DX825" s="38"/>
      <c r="DY825" s="38"/>
      <c r="DZ825" s="38"/>
      <c r="EA825" s="38"/>
      <c r="EB825" s="38"/>
      <c r="EC825" s="38"/>
      <c r="ED825" s="38"/>
      <c r="EE825" s="38"/>
      <c r="EF825" s="38"/>
      <c r="EG825" s="38"/>
      <c r="EH825" s="38"/>
      <c r="EI825" s="38"/>
      <c r="EJ825" s="38"/>
      <c r="EK825" s="38"/>
      <c r="EL825" s="38"/>
      <c r="EM825" s="38"/>
      <c r="EN825" s="38"/>
      <c r="EO825" s="38"/>
      <c r="EP825" s="38"/>
      <c r="EQ825" s="38"/>
      <c r="ER825" s="38"/>
      <c r="ES825" s="38"/>
      <c r="ET825" s="38"/>
      <c r="EU825" s="38"/>
      <c r="EV825" s="38"/>
      <c r="EW825" s="38"/>
      <c r="EX825" s="38"/>
      <c r="EY825" s="38"/>
      <c r="EZ825" s="38"/>
    </row>
    <row r="826" spans="1:156" ht="20.100000000000001" customHeight="1" x14ac:dyDescent="0.25">
      <c r="A826" s="43"/>
      <c r="B826" s="54"/>
      <c r="C826" s="55"/>
      <c r="D826" s="43"/>
      <c r="E826" s="43"/>
      <c r="F826" s="43"/>
      <c r="G826" s="43"/>
      <c r="H826" s="43"/>
      <c r="I826" s="56"/>
      <c r="J826" s="38"/>
      <c r="L826" s="41"/>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c r="CR826" s="38"/>
      <c r="CS826" s="38"/>
      <c r="CT826" s="38"/>
      <c r="CU826" s="38"/>
      <c r="CV826" s="38"/>
      <c r="CW826" s="38"/>
      <c r="CX826" s="38"/>
      <c r="CY826" s="38"/>
      <c r="CZ826" s="38"/>
      <c r="DA826" s="38"/>
      <c r="DB826" s="38"/>
      <c r="DC826" s="38"/>
      <c r="DD826" s="38"/>
      <c r="DE826" s="38"/>
      <c r="DF826" s="38"/>
      <c r="DG826" s="38"/>
      <c r="DH826" s="38"/>
      <c r="DI826" s="38"/>
      <c r="DJ826" s="38"/>
      <c r="DK826" s="38"/>
      <c r="DL826" s="38"/>
      <c r="DM826" s="38"/>
      <c r="DN826" s="38"/>
      <c r="DO826" s="38"/>
      <c r="DP826" s="38"/>
      <c r="DQ826" s="38"/>
      <c r="DR826" s="38"/>
      <c r="DS826" s="38"/>
      <c r="DT826" s="38"/>
      <c r="DU826" s="38"/>
      <c r="DV826" s="38"/>
      <c r="DW826" s="38"/>
      <c r="DX826" s="38"/>
      <c r="DY826" s="38"/>
      <c r="DZ826" s="38"/>
      <c r="EA826" s="38"/>
      <c r="EB826" s="38"/>
      <c r="EC826" s="38"/>
      <c r="ED826" s="38"/>
      <c r="EE826" s="38"/>
      <c r="EF826" s="38"/>
      <c r="EG826" s="38"/>
      <c r="EH826" s="38"/>
      <c r="EI826" s="38"/>
      <c r="EJ826" s="38"/>
      <c r="EK826" s="38"/>
      <c r="EL826" s="38"/>
      <c r="EM826" s="38"/>
      <c r="EN826" s="38"/>
      <c r="EO826" s="38"/>
      <c r="EP826" s="38"/>
      <c r="EQ826" s="38"/>
      <c r="ER826" s="38"/>
      <c r="ES826" s="38"/>
      <c r="ET826" s="38"/>
      <c r="EU826" s="38"/>
      <c r="EV826" s="38"/>
      <c r="EW826" s="38"/>
      <c r="EX826" s="38"/>
      <c r="EY826" s="38"/>
      <c r="EZ826" s="38"/>
    </row>
    <row r="827" spans="1:156" ht="20.100000000000001" customHeight="1" x14ac:dyDescent="0.25">
      <c r="A827" s="43"/>
      <c r="B827" s="54"/>
      <c r="C827" s="55"/>
      <c r="D827" s="43"/>
      <c r="E827" s="43"/>
      <c r="F827" s="43"/>
      <c r="G827" s="43"/>
      <c r="H827" s="43"/>
      <c r="I827" s="56"/>
      <c r="J827" s="38"/>
      <c r="L827" s="41"/>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c r="BC827" s="38"/>
      <c r="BD827" s="38"/>
      <c r="BE827" s="38"/>
      <c r="BF827" s="38"/>
      <c r="BG827" s="38"/>
      <c r="BH827" s="38"/>
      <c r="BI827" s="38"/>
      <c r="BJ827" s="38"/>
      <c r="BK827" s="38"/>
      <c r="BL827" s="38"/>
      <c r="BM827" s="38"/>
      <c r="BN827" s="38"/>
      <c r="BO827" s="38"/>
      <c r="BP827" s="38"/>
      <c r="BQ827" s="38"/>
      <c r="BR827" s="38"/>
      <c r="BS827" s="38"/>
      <c r="BT827" s="38"/>
      <c r="BU827" s="38"/>
      <c r="BV827" s="38"/>
      <c r="BW827" s="38"/>
      <c r="BX827" s="38"/>
      <c r="BY827" s="38"/>
      <c r="BZ827" s="38"/>
      <c r="CA827" s="38"/>
      <c r="CB827" s="38"/>
      <c r="CC827" s="38"/>
      <c r="CD827" s="38"/>
      <c r="CE827" s="38"/>
      <c r="CF827" s="38"/>
      <c r="CG827" s="38"/>
      <c r="CH827" s="38"/>
      <c r="CI827" s="38"/>
      <c r="CJ827" s="38"/>
      <c r="CK827" s="38"/>
      <c r="CL827" s="38"/>
      <c r="CM827" s="38"/>
      <c r="CN827" s="38"/>
      <c r="CO827" s="38"/>
      <c r="CP827" s="38"/>
      <c r="CQ827" s="38"/>
      <c r="CR827" s="38"/>
      <c r="CS827" s="38"/>
      <c r="CT827" s="38"/>
      <c r="CU827" s="38"/>
      <c r="CV827" s="38"/>
      <c r="CW827" s="38"/>
      <c r="CX827" s="38"/>
      <c r="CY827" s="38"/>
      <c r="CZ827" s="38"/>
      <c r="DA827" s="38"/>
      <c r="DB827" s="38"/>
      <c r="DC827" s="38"/>
      <c r="DD827" s="38"/>
      <c r="DE827" s="38"/>
      <c r="DF827" s="38"/>
      <c r="DG827" s="38"/>
      <c r="DH827" s="38"/>
      <c r="DI827" s="38"/>
      <c r="DJ827" s="38"/>
      <c r="DK827" s="38"/>
      <c r="DL827" s="38"/>
      <c r="DM827" s="38"/>
      <c r="DN827" s="38"/>
      <c r="DO827" s="38"/>
      <c r="DP827" s="38"/>
      <c r="DQ827" s="38"/>
      <c r="DR827" s="38"/>
      <c r="DS827" s="38"/>
      <c r="DT827" s="38"/>
      <c r="DU827" s="38"/>
      <c r="DV827" s="38"/>
      <c r="DW827" s="38"/>
      <c r="DX827" s="38"/>
      <c r="DY827" s="38"/>
      <c r="DZ827" s="38"/>
      <c r="EA827" s="38"/>
      <c r="EB827" s="38"/>
      <c r="EC827" s="38"/>
      <c r="ED827" s="38"/>
      <c r="EE827" s="38"/>
      <c r="EF827" s="38"/>
      <c r="EG827" s="38"/>
      <c r="EH827" s="38"/>
      <c r="EI827" s="38"/>
      <c r="EJ827" s="38"/>
      <c r="EK827" s="38"/>
      <c r="EL827" s="38"/>
      <c r="EM827" s="38"/>
      <c r="EN827" s="38"/>
      <c r="EO827" s="38"/>
      <c r="EP827" s="38"/>
      <c r="EQ827" s="38"/>
      <c r="ER827" s="38"/>
      <c r="ES827" s="38"/>
      <c r="ET827" s="38"/>
      <c r="EU827" s="38"/>
      <c r="EV827" s="38"/>
      <c r="EW827" s="38"/>
      <c r="EX827" s="38"/>
      <c r="EY827" s="38"/>
      <c r="EZ827" s="38"/>
    </row>
    <row r="828" spans="1:156" ht="20.100000000000001" customHeight="1" x14ac:dyDescent="0.25">
      <c r="A828" s="43"/>
      <c r="B828" s="54"/>
      <c r="C828" s="55"/>
      <c r="D828" s="43"/>
      <c r="E828" s="43"/>
      <c r="F828" s="43"/>
      <c r="G828" s="43"/>
      <c r="H828" s="43"/>
      <c r="I828" s="56"/>
      <c r="J828" s="38"/>
      <c r="L828" s="41"/>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c r="BC828" s="38"/>
      <c r="BD828" s="38"/>
      <c r="BE828" s="38"/>
      <c r="BF828" s="38"/>
      <c r="BG828" s="38"/>
      <c r="BH828" s="38"/>
      <c r="BI828" s="38"/>
      <c r="BJ828" s="38"/>
      <c r="BK828" s="38"/>
      <c r="BL828" s="38"/>
      <c r="BM828" s="38"/>
      <c r="BN828" s="38"/>
      <c r="BO828" s="38"/>
      <c r="BP828" s="38"/>
      <c r="BQ828" s="38"/>
      <c r="BR828" s="38"/>
      <c r="BS828" s="38"/>
      <c r="BT828" s="38"/>
      <c r="BU828" s="38"/>
      <c r="BV828" s="38"/>
      <c r="BW828" s="38"/>
      <c r="BX828" s="38"/>
      <c r="BY828" s="38"/>
      <c r="BZ828" s="38"/>
      <c r="CA828" s="38"/>
      <c r="CB828" s="38"/>
      <c r="CC828" s="38"/>
      <c r="CD828" s="38"/>
      <c r="CE828" s="38"/>
      <c r="CF828" s="38"/>
      <c r="CG828" s="38"/>
      <c r="CH828" s="38"/>
      <c r="CI828" s="38"/>
      <c r="CJ828" s="38"/>
      <c r="CK828" s="38"/>
      <c r="CL828" s="38"/>
      <c r="CM828" s="38"/>
      <c r="CN828" s="38"/>
      <c r="CO828" s="38"/>
      <c r="CP828" s="38"/>
      <c r="CQ828" s="38"/>
      <c r="CR828" s="38"/>
      <c r="CS828" s="38"/>
      <c r="CT828" s="38"/>
      <c r="CU828" s="38"/>
      <c r="CV828" s="38"/>
      <c r="CW828" s="38"/>
      <c r="CX828" s="38"/>
      <c r="CY828" s="38"/>
      <c r="CZ828" s="38"/>
      <c r="DA828" s="38"/>
      <c r="DB828" s="38"/>
      <c r="DC828" s="38"/>
      <c r="DD828" s="38"/>
      <c r="DE828" s="38"/>
      <c r="DF828" s="38"/>
      <c r="DG828" s="38"/>
      <c r="DH828" s="38"/>
      <c r="DI828" s="38"/>
      <c r="DJ828" s="38"/>
      <c r="DK828" s="38"/>
      <c r="DL828" s="38"/>
      <c r="DM828" s="38"/>
      <c r="DN828" s="38"/>
      <c r="DO828" s="38"/>
      <c r="DP828" s="38"/>
      <c r="DQ828" s="38"/>
      <c r="DR828" s="38"/>
      <c r="DS828" s="38"/>
      <c r="DT828" s="38"/>
      <c r="DU828" s="38"/>
      <c r="DV828" s="38"/>
      <c r="DW828" s="38"/>
      <c r="DX828" s="38"/>
      <c r="DY828" s="38"/>
      <c r="DZ828" s="38"/>
      <c r="EA828" s="38"/>
      <c r="EB828" s="38"/>
      <c r="EC828" s="38"/>
      <c r="ED828" s="38"/>
      <c r="EE828" s="38"/>
      <c r="EF828" s="38"/>
      <c r="EG828" s="38"/>
      <c r="EH828" s="38"/>
      <c r="EI828" s="38"/>
      <c r="EJ828" s="38"/>
      <c r="EK828" s="38"/>
      <c r="EL828" s="38"/>
      <c r="EM828" s="38"/>
      <c r="EN828" s="38"/>
      <c r="EO828" s="38"/>
      <c r="EP828" s="38"/>
      <c r="EQ828" s="38"/>
      <c r="ER828" s="38"/>
      <c r="ES828" s="38"/>
      <c r="ET828" s="38"/>
      <c r="EU828" s="38"/>
      <c r="EV828" s="38"/>
      <c r="EW828" s="38"/>
      <c r="EX828" s="38"/>
      <c r="EY828" s="38"/>
      <c r="EZ828" s="38"/>
    </row>
    <row r="829" spans="1:156" ht="20.100000000000001" customHeight="1" x14ac:dyDescent="0.25">
      <c r="A829" s="43"/>
      <c r="B829" s="54"/>
      <c r="C829" s="55"/>
      <c r="D829" s="43"/>
      <c r="E829" s="43"/>
      <c r="F829" s="43"/>
      <c r="G829" s="43"/>
      <c r="H829" s="43"/>
      <c r="I829" s="56"/>
      <c r="J829" s="38"/>
      <c r="L829" s="41"/>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38"/>
      <c r="BL829" s="38"/>
      <c r="BM829" s="38"/>
      <c r="BN829" s="38"/>
      <c r="BO829" s="38"/>
      <c r="BP829" s="38"/>
      <c r="BQ829" s="38"/>
      <c r="BR829" s="38"/>
      <c r="BS829" s="38"/>
      <c r="BT829" s="38"/>
      <c r="BU829" s="38"/>
      <c r="BV829" s="38"/>
      <c r="BW829" s="38"/>
      <c r="BX829" s="38"/>
      <c r="BY829" s="38"/>
      <c r="BZ829" s="38"/>
      <c r="CA829" s="38"/>
      <c r="CB829" s="38"/>
      <c r="CC829" s="38"/>
      <c r="CD829" s="38"/>
      <c r="CE829" s="38"/>
      <c r="CF829" s="38"/>
      <c r="CG829" s="38"/>
      <c r="CH829" s="38"/>
      <c r="CI829" s="38"/>
      <c r="CJ829" s="38"/>
      <c r="CK829" s="38"/>
      <c r="CL829" s="38"/>
      <c r="CM829" s="38"/>
      <c r="CN829" s="38"/>
      <c r="CO829" s="38"/>
      <c r="CP829" s="38"/>
      <c r="CQ829" s="38"/>
      <c r="CR829" s="38"/>
      <c r="CS829" s="38"/>
      <c r="CT829" s="38"/>
      <c r="CU829" s="38"/>
      <c r="CV829" s="38"/>
      <c r="CW829" s="38"/>
      <c r="CX829" s="38"/>
      <c r="CY829" s="38"/>
      <c r="CZ829" s="38"/>
      <c r="DA829" s="38"/>
      <c r="DB829" s="38"/>
      <c r="DC829" s="38"/>
      <c r="DD829" s="38"/>
      <c r="DE829" s="38"/>
      <c r="DF829" s="38"/>
      <c r="DG829" s="38"/>
      <c r="DH829" s="38"/>
      <c r="DI829" s="38"/>
      <c r="DJ829" s="38"/>
      <c r="DK829" s="38"/>
      <c r="DL829" s="38"/>
      <c r="DM829" s="38"/>
      <c r="DN829" s="38"/>
      <c r="DO829" s="38"/>
      <c r="DP829" s="38"/>
      <c r="DQ829" s="38"/>
      <c r="DR829" s="38"/>
      <c r="DS829" s="38"/>
      <c r="DT829" s="38"/>
      <c r="DU829" s="38"/>
      <c r="DV829" s="38"/>
      <c r="DW829" s="38"/>
      <c r="DX829" s="38"/>
      <c r="DY829" s="38"/>
      <c r="DZ829" s="38"/>
      <c r="EA829" s="38"/>
      <c r="EB829" s="38"/>
      <c r="EC829" s="38"/>
      <c r="ED829" s="38"/>
      <c r="EE829" s="38"/>
      <c r="EF829" s="38"/>
      <c r="EG829" s="38"/>
      <c r="EH829" s="38"/>
      <c r="EI829" s="38"/>
      <c r="EJ829" s="38"/>
      <c r="EK829" s="38"/>
      <c r="EL829" s="38"/>
      <c r="EM829" s="38"/>
      <c r="EN829" s="38"/>
      <c r="EO829" s="38"/>
      <c r="EP829" s="38"/>
      <c r="EQ829" s="38"/>
      <c r="ER829" s="38"/>
      <c r="ES829" s="38"/>
      <c r="ET829" s="38"/>
      <c r="EU829" s="38"/>
      <c r="EV829" s="38"/>
      <c r="EW829" s="38"/>
      <c r="EX829" s="38"/>
      <c r="EY829" s="38"/>
      <c r="EZ829" s="38"/>
    </row>
    <row r="830" spans="1:156" ht="20.100000000000001" customHeight="1" x14ac:dyDescent="0.25">
      <c r="A830" s="43"/>
      <c r="B830" s="54"/>
      <c r="C830" s="55"/>
      <c r="D830" s="43"/>
      <c r="E830" s="43"/>
      <c r="F830" s="43"/>
      <c r="G830" s="43"/>
      <c r="H830" s="43"/>
      <c r="I830" s="56"/>
      <c r="J830" s="38"/>
      <c r="L830" s="41"/>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c r="BC830" s="38"/>
      <c r="BD830" s="38"/>
      <c r="BE830" s="38"/>
      <c r="BF830" s="38"/>
      <c r="BG830" s="38"/>
      <c r="BH830" s="38"/>
      <c r="BI830" s="38"/>
      <c r="BJ830" s="38"/>
      <c r="BK830" s="38"/>
      <c r="BL830" s="38"/>
      <c r="BM830" s="38"/>
      <c r="BN830" s="38"/>
      <c r="BO830" s="38"/>
      <c r="BP830" s="38"/>
      <c r="BQ830" s="38"/>
      <c r="BR830" s="38"/>
      <c r="BS830" s="38"/>
      <c r="BT830" s="38"/>
      <c r="BU830" s="38"/>
      <c r="BV830" s="38"/>
      <c r="BW830" s="38"/>
      <c r="BX830" s="38"/>
      <c r="BY830" s="38"/>
      <c r="BZ830" s="38"/>
      <c r="CA830" s="38"/>
      <c r="CB830" s="38"/>
      <c r="CC830" s="38"/>
      <c r="CD830" s="38"/>
      <c r="CE830" s="38"/>
      <c r="CF830" s="38"/>
      <c r="CG830" s="38"/>
      <c r="CH830" s="38"/>
      <c r="CI830" s="38"/>
      <c r="CJ830" s="38"/>
      <c r="CK830" s="38"/>
      <c r="CL830" s="38"/>
      <c r="CM830" s="38"/>
      <c r="CN830" s="38"/>
      <c r="CO830" s="38"/>
      <c r="CP830" s="38"/>
      <c r="CQ830" s="38"/>
      <c r="CR830" s="38"/>
      <c r="CS830" s="38"/>
      <c r="CT830" s="38"/>
      <c r="CU830" s="38"/>
      <c r="CV830" s="38"/>
      <c r="CW830" s="38"/>
      <c r="CX830" s="38"/>
      <c r="CY830" s="38"/>
      <c r="CZ830" s="38"/>
      <c r="DA830" s="38"/>
      <c r="DB830" s="38"/>
      <c r="DC830" s="38"/>
      <c r="DD830" s="38"/>
      <c r="DE830" s="38"/>
      <c r="DF830" s="38"/>
      <c r="DG830" s="38"/>
      <c r="DH830" s="38"/>
      <c r="DI830" s="38"/>
      <c r="DJ830" s="38"/>
      <c r="DK830" s="38"/>
      <c r="DL830" s="38"/>
      <c r="DM830" s="38"/>
      <c r="DN830" s="38"/>
      <c r="DO830" s="38"/>
      <c r="DP830" s="38"/>
      <c r="DQ830" s="38"/>
      <c r="DR830" s="38"/>
      <c r="DS830" s="38"/>
      <c r="DT830" s="38"/>
      <c r="DU830" s="38"/>
      <c r="DV830" s="38"/>
      <c r="DW830" s="38"/>
      <c r="DX830" s="38"/>
      <c r="DY830" s="38"/>
      <c r="DZ830" s="38"/>
      <c r="EA830" s="38"/>
      <c r="EB830" s="38"/>
      <c r="EC830" s="38"/>
      <c r="ED830" s="38"/>
      <c r="EE830" s="38"/>
      <c r="EF830" s="38"/>
      <c r="EG830" s="38"/>
      <c r="EH830" s="38"/>
      <c r="EI830" s="38"/>
      <c r="EJ830" s="38"/>
      <c r="EK830" s="38"/>
      <c r="EL830" s="38"/>
      <c r="EM830" s="38"/>
      <c r="EN830" s="38"/>
      <c r="EO830" s="38"/>
      <c r="EP830" s="38"/>
      <c r="EQ830" s="38"/>
      <c r="ER830" s="38"/>
      <c r="ES830" s="38"/>
      <c r="ET830" s="38"/>
      <c r="EU830" s="38"/>
      <c r="EV830" s="38"/>
      <c r="EW830" s="38"/>
      <c r="EX830" s="38"/>
      <c r="EY830" s="38"/>
      <c r="EZ830" s="38"/>
    </row>
    <row r="831" spans="1:156" ht="20.100000000000001" customHeight="1" x14ac:dyDescent="0.25">
      <c r="A831" s="43"/>
      <c r="B831" s="54"/>
      <c r="C831" s="55"/>
      <c r="D831" s="43"/>
      <c r="E831" s="43"/>
      <c r="F831" s="43"/>
      <c r="G831" s="43"/>
      <c r="H831" s="43"/>
      <c r="I831" s="56"/>
      <c r="J831" s="38"/>
      <c r="L831" s="41"/>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c r="BC831" s="38"/>
      <c r="BD831" s="38"/>
      <c r="BE831" s="38"/>
      <c r="BF831" s="38"/>
      <c r="BG831" s="38"/>
      <c r="BH831" s="38"/>
      <c r="BI831" s="38"/>
      <c r="BJ831" s="38"/>
      <c r="BK831" s="38"/>
      <c r="BL831" s="38"/>
      <c r="BM831" s="38"/>
      <c r="BN831" s="38"/>
      <c r="BO831" s="38"/>
      <c r="BP831" s="38"/>
      <c r="BQ831" s="38"/>
      <c r="BR831" s="38"/>
      <c r="BS831" s="38"/>
      <c r="BT831" s="38"/>
      <c r="BU831" s="38"/>
      <c r="BV831" s="38"/>
      <c r="BW831" s="38"/>
      <c r="BX831" s="38"/>
      <c r="BY831" s="38"/>
      <c r="BZ831" s="38"/>
      <c r="CA831" s="38"/>
      <c r="CB831" s="38"/>
      <c r="CC831" s="38"/>
      <c r="CD831" s="38"/>
      <c r="CE831" s="38"/>
      <c r="CF831" s="38"/>
      <c r="CG831" s="38"/>
      <c r="CH831" s="38"/>
      <c r="CI831" s="38"/>
      <c r="CJ831" s="38"/>
      <c r="CK831" s="38"/>
      <c r="CL831" s="38"/>
      <c r="CM831" s="38"/>
      <c r="CN831" s="38"/>
      <c r="CO831" s="38"/>
      <c r="CP831" s="38"/>
      <c r="CQ831" s="38"/>
      <c r="CR831" s="38"/>
      <c r="CS831" s="38"/>
      <c r="CT831" s="38"/>
      <c r="CU831" s="38"/>
      <c r="CV831" s="38"/>
      <c r="CW831" s="38"/>
      <c r="CX831" s="38"/>
      <c r="CY831" s="38"/>
      <c r="CZ831" s="38"/>
      <c r="DA831" s="38"/>
      <c r="DB831" s="38"/>
      <c r="DC831" s="38"/>
      <c r="DD831" s="38"/>
      <c r="DE831" s="38"/>
      <c r="DF831" s="38"/>
      <c r="DG831" s="38"/>
      <c r="DH831" s="38"/>
      <c r="DI831" s="38"/>
      <c r="DJ831" s="38"/>
      <c r="DK831" s="38"/>
      <c r="DL831" s="38"/>
      <c r="DM831" s="38"/>
      <c r="DN831" s="38"/>
      <c r="DO831" s="38"/>
      <c r="DP831" s="38"/>
      <c r="DQ831" s="38"/>
      <c r="DR831" s="38"/>
      <c r="DS831" s="38"/>
      <c r="DT831" s="38"/>
      <c r="DU831" s="38"/>
      <c r="DV831" s="38"/>
      <c r="DW831" s="38"/>
      <c r="DX831" s="38"/>
      <c r="DY831" s="38"/>
      <c r="DZ831" s="38"/>
      <c r="EA831" s="38"/>
      <c r="EB831" s="38"/>
      <c r="EC831" s="38"/>
      <c r="ED831" s="38"/>
      <c r="EE831" s="38"/>
      <c r="EF831" s="38"/>
      <c r="EG831" s="38"/>
      <c r="EH831" s="38"/>
      <c r="EI831" s="38"/>
      <c r="EJ831" s="38"/>
      <c r="EK831" s="38"/>
      <c r="EL831" s="38"/>
      <c r="EM831" s="38"/>
      <c r="EN831" s="38"/>
      <c r="EO831" s="38"/>
      <c r="EP831" s="38"/>
      <c r="EQ831" s="38"/>
      <c r="ER831" s="38"/>
      <c r="ES831" s="38"/>
      <c r="ET831" s="38"/>
      <c r="EU831" s="38"/>
      <c r="EV831" s="38"/>
      <c r="EW831" s="38"/>
      <c r="EX831" s="38"/>
      <c r="EY831" s="38"/>
      <c r="EZ831" s="38"/>
    </row>
    <row r="832" spans="1:156" ht="20.100000000000001" customHeight="1" x14ac:dyDescent="0.25">
      <c r="A832" s="43"/>
      <c r="B832" s="54"/>
      <c r="C832" s="55"/>
      <c r="D832" s="43"/>
      <c r="E832" s="43"/>
      <c r="F832" s="43"/>
      <c r="G832" s="43"/>
      <c r="H832" s="43"/>
      <c r="I832" s="56"/>
      <c r="J832" s="38"/>
      <c r="L832" s="41"/>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c r="CY832" s="38"/>
      <c r="CZ832" s="38"/>
      <c r="DA832" s="38"/>
      <c r="DB832" s="38"/>
      <c r="DC832" s="38"/>
      <c r="DD832" s="38"/>
      <c r="DE832" s="38"/>
      <c r="DF832" s="38"/>
      <c r="DG832" s="38"/>
      <c r="DH832" s="38"/>
      <c r="DI832" s="38"/>
      <c r="DJ832" s="38"/>
      <c r="DK832" s="38"/>
      <c r="DL832" s="38"/>
      <c r="DM832" s="38"/>
      <c r="DN832" s="38"/>
      <c r="DO832" s="38"/>
      <c r="DP832" s="38"/>
      <c r="DQ832" s="38"/>
      <c r="DR832" s="38"/>
      <c r="DS832" s="38"/>
      <c r="DT832" s="38"/>
      <c r="DU832" s="38"/>
      <c r="DV832" s="38"/>
      <c r="DW832" s="38"/>
      <c r="DX832" s="38"/>
      <c r="DY832" s="38"/>
      <c r="DZ832" s="38"/>
      <c r="EA832" s="38"/>
      <c r="EB832" s="38"/>
      <c r="EC832" s="38"/>
      <c r="ED832" s="38"/>
      <c r="EE832" s="38"/>
      <c r="EF832" s="38"/>
      <c r="EG832" s="38"/>
      <c r="EH832" s="38"/>
      <c r="EI832" s="38"/>
      <c r="EJ832" s="38"/>
      <c r="EK832" s="38"/>
      <c r="EL832" s="38"/>
      <c r="EM832" s="38"/>
      <c r="EN832" s="38"/>
      <c r="EO832" s="38"/>
      <c r="EP832" s="38"/>
      <c r="EQ832" s="38"/>
      <c r="ER832" s="38"/>
      <c r="ES832" s="38"/>
      <c r="ET832" s="38"/>
      <c r="EU832" s="38"/>
      <c r="EV832" s="38"/>
      <c r="EW832" s="38"/>
      <c r="EX832" s="38"/>
      <c r="EY832" s="38"/>
      <c r="EZ832" s="38"/>
    </row>
    <row r="833" spans="1:156" ht="20.100000000000001" customHeight="1" x14ac:dyDescent="0.25">
      <c r="A833" s="43"/>
      <c r="B833" s="54"/>
      <c r="C833" s="55"/>
      <c r="D833" s="43"/>
      <c r="E833" s="43"/>
      <c r="F833" s="43"/>
      <c r="G833" s="43"/>
      <c r="H833" s="43"/>
      <c r="I833" s="56"/>
      <c r="J833" s="38"/>
      <c r="L833" s="41"/>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c r="CT833" s="38"/>
      <c r="CU833" s="38"/>
      <c r="CV833" s="38"/>
      <c r="CW833" s="38"/>
      <c r="CX833" s="38"/>
      <c r="CY833" s="38"/>
      <c r="CZ833" s="38"/>
      <c r="DA833" s="38"/>
      <c r="DB833" s="38"/>
      <c r="DC833" s="38"/>
      <c r="DD833" s="38"/>
      <c r="DE833" s="38"/>
      <c r="DF833" s="38"/>
      <c r="DG833" s="38"/>
      <c r="DH833" s="38"/>
      <c r="DI833" s="38"/>
      <c r="DJ833" s="38"/>
      <c r="DK833" s="38"/>
      <c r="DL833" s="38"/>
      <c r="DM833" s="38"/>
      <c r="DN833" s="38"/>
      <c r="DO833" s="38"/>
      <c r="DP833" s="38"/>
      <c r="DQ833" s="38"/>
      <c r="DR833" s="38"/>
      <c r="DS833" s="38"/>
      <c r="DT833" s="38"/>
      <c r="DU833" s="38"/>
      <c r="DV833" s="38"/>
      <c r="DW833" s="38"/>
      <c r="DX833" s="38"/>
      <c r="DY833" s="38"/>
      <c r="DZ833" s="38"/>
      <c r="EA833" s="38"/>
      <c r="EB833" s="38"/>
      <c r="EC833" s="38"/>
      <c r="ED833" s="38"/>
      <c r="EE833" s="38"/>
      <c r="EF833" s="38"/>
      <c r="EG833" s="38"/>
      <c r="EH833" s="38"/>
      <c r="EI833" s="38"/>
      <c r="EJ833" s="38"/>
      <c r="EK833" s="38"/>
      <c r="EL833" s="38"/>
      <c r="EM833" s="38"/>
      <c r="EN833" s="38"/>
      <c r="EO833" s="38"/>
      <c r="EP833" s="38"/>
      <c r="EQ833" s="38"/>
      <c r="ER833" s="38"/>
      <c r="ES833" s="38"/>
      <c r="ET833" s="38"/>
      <c r="EU833" s="38"/>
      <c r="EV833" s="38"/>
      <c r="EW833" s="38"/>
      <c r="EX833" s="38"/>
      <c r="EY833" s="38"/>
      <c r="EZ833" s="38"/>
    </row>
    <row r="834" spans="1:156" ht="20.100000000000001" customHeight="1" x14ac:dyDescent="0.25">
      <c r="A834" s="43"/>
      <c r="B834" s="54"/>
      <c r="C834" s="55"/>
      <c r="D834" s="43"/>
      <c r="E834" s="43"/>
      <c r="F834" s="43"/>
      <c r="G834" s="43"/>
      <c r="H834" s="43"/>
      <c r="I834" s="56"/>
      <c r="J834" s="38"/>
      <c r="L834" s="41"/>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c r="CY834" s="38"/>
      <c r="CZ834" s="38"/>
      <c r="DA834" s="38"/>
      <c r="DB834" s="38"/>
      <c r="DC834" s="38"/>
      <c r="DD834" s="38"/>
      <c r="DE834" s="38"/>
      <c r="DF834" s="38"/>
      <c r="DG834" s="38"/>
      <c r="DH834" s="38"/>
      <c r="DI834" s="38"/>
      <c r="DJ834" s="38"/>
      <c r="DK834" s="38"/>
      <c r="DL834" s="38"/>
      <c r="DM834" s="38"/>
      <c r="DN834" s="38"/>
      <c r="DO834" s="38"/>
      <c r="DP834" s="38"/>
      <c r="DQ834" s="38"/>
      <c r="DR834" s="38"/>
      <c r="DS834" s="38"/>
      <c r="DT834" s="38"/>
      <c r="DU834" s="38"/>
      <c r="DV834" s="38"/>
      <c r="DW834" s="38"/>
      <c r="DX834" s="38"/>
      <c r="DY834" s="38"/>
      <c r="DZ834" s="38"/>
      <c r="EA834" s="38"/>
      <c r="EB834" s="38"/>
      <c r="EC834" s="38"/>
      <c r="ED834" s="38"/>
      <c r="EE834" s="38"/>
      <c r="EF834" s="38"/>
      <c r="EG834" s="38"/>
      <c r="EH834" s="38"/>
      <c r="EI834" s="38"/>
      <c r="EJ834" s="38"/>
      <c r="EK834" s="38"/>
      <c r="EL834" s="38"/>
      <c r="EM834" s="38"/>
      <c r="EN834" s="38"/>
      <c r="EO834" s="38"/>
      <c r="EP834" s="38"/>
      <c r="EQ834" s="38"/>
      <c r="ER834" s="38"/>
      <c r="ES834" s="38"/>
      <c r="ET834" s="38"/>
      <c r="EU834" s="38"/>
      <c r="EV834" s="38"/>
      <c r="EW834" s="38"/>
      <c r="EX834" s="38"/>
      <c r="EY834" s="38"/>
      <c r="EZ834" s="38"/>
    </row>
    <row r="835" spans="1:156" ht="20.100000000000001" customHeight="1" x14ac:dyDescent="0.25">
      <c r="A835" s="43"/>
      <c r="B835" s="54"/>
      <c r="C835" s="55"/>
      <c r="D835" s="43"/>
      <c r="E835" s="43"/>
      <c r="F835" s="43"/>
      <c r="G835" s="43"/>
      <c r="H835" s="43"/>
      <c r="I835" s="56"/>
      <c r="J835" s="38"/>
      <c r="L835" s="41"/>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c r="CY835" s="38"/>
      <c r="CZ835" s="38"/>
      <c r="DA835" s="38"/>
      <c r="DB835" s="38"/>
      <c r="DC835" s="38"/>
      <c r="DD835" s="38"/>
      <c r="DE835" s="38"/>
      <c r="DF835" s="38"/>
      <c r="DG835" s="38"/>
      <c r="DH835" s="38"/>
      <c r="DI835" s="38"/>
      <c r="DJ835" s="38"/>
      <c r="DK835" s="38"/>
      <c r="DL835" s="38"/>
      <c r="DM835" s="38"/>
      <c r="DN835" s="38"/>
      <c r="DO835" s="38"/>
      <c r="DP835" s="38"/>
      <c r="DQ835" s="38"/>
      <c r="DR835" s="38"/>
      <c r="DS835" s="38"/>
      <c r="DT835" s="38"/>
      <c r="DU835" s="38"/>
      <c r="DV835" s="38"/>
      <c r="DW835" s="38"/>
      <c r="DX835" s="38"/>
      <c r="DY835" s="38"/>
      <c r="DZ835" s="38"/>
      <c r="EA835" s="38"/>
      <c r="EB835" s="38"/>
      <c r="EC835" s="38"/>
      <c r="ED835" s="38"/>
      <c r="EE835" s="38"/>
      <c r="EF835" s="38"/>
      <c r="EG835" s="38"/>
      <c r="EH835" s="38"/>
      <c r="EI835" s="38"/>
      <c r="EJ835" s="38"/>
      <c r="EK835" s="38"/>
      <c r="EL835" s="38"/>
      <c r="EM835" s="38"/>
      <c r="EN835" s="38"/>
      <c r="EO835" s="38"/>
      <c r="EP835" s="38"/>
      <c r="EQ835" s="38"/>
      <c r="ER835" s="38"/>
      <c r="ES835" s="38"/>
      <c r="ET835" s="38"/>
      <c r="EU835" s="38"/>
      <c r="EV835" s="38"/>
      <c r="EW835" s="38"/>
      <c r="EX835" s="38"/>
      <c r="EY835" s="38"/>
      <c r="EZ835" s="38"/>
    </row>
    <row r="836" spans="1:156" ht="20.100000000000001" customHeight="1" x14ac:dyDescent="0.25">
      <c r="A836" s="43"/>
      <c r="B836" s="54"/>
      <c r="C836" s="55"/>
      <c r="D836" s="43"/>
      <c r="E836" s="43"/>
      <c r="F836" s="43"/>
      <c r="G836" s="43"/>
      <c r="H836" s="43"/>
      <c r="I836" s="56"/>
      <c r="J836" s="38"/>
      <c r="L836" s="41"/>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c r="CY836" s="38"/>
      <c r="CZ836" s="38"/>
      <c r="DA836" s="38"/>
      <c r="DB836" s="38"/>
      <c r="DC836" s="38"/>
      <c r="DD836" s="38"/>
      <c r="DE836" s="38"/>
      <c r="DF836" s="38"/>
      <c r="DG836" s="38"/>
      <c r="DH836" s="38"/>
      <c r="DI836" s="38"/>
      <c r="DJ836" s="38"/>
      <c r="DK836" s="38"/>
      <c r="DL836" s="38"/>
      <c r="DM836" s="38"/>
      <c r="DN836" s="38"/>
      <c r="DO836" s="38"/>
      <c r="DP836" s="38"/>
      <c r="DQ836" s="38"/>
      <c r="DR836" s="38"/>
      <c r="DS836" s="38"/>
      <c r="DT836" s="38"/>
      <c r="DU836" s="38"/>
      <c r="DV836" s="38"/>
      <c r="DW836" s="38"/>
      <c r="DX836" s="38"/>
      <c r="DY836" s="38"/>
      <c r="DZ836" s="38"/>
      <c r="EA836" s="38"/>
      <c r="EB836" s="38"/>
      <c r="EC836" s="38"/>
      <c r="ED836" s="38"/>
      <c r="EE836" s="38"/>
      <c r="EF836" s="38"/>
      <c r="EG836" s="38"/>
      <c r="EH836" s="38"/>
      <c r="EI836" s="38"/>
      <c r="EJ836" s="38"/>
      <c r="EK836" s="38"/>
      <c r="EL836" s="38"/>
      <c r="EM836" s="38"/>
      <c r="EN836" s="38"/>
      <c r="EO836" s="38"/>
      <c r="EP836" s="38"/>
      <c r="EQ836" s="38"/>
      <c r="ER836" s="38"/>
      <c r="ES836" s="38"/>
      <c r="ET836" s="38"/>
      <c r="EU836" s="38"/>
      <c r="EV836" s="38"/>
      <c r="EW836" s="38"/>
      <c r="EX836" s="38"/>
      <c r="EY836" s="38"/>
      <c r="EZ836" s="38"/>
    </row>
    <row r="837" spans="1:156" ht="20.100000000000001" customHeight="1" x14ac:dyDescent="0.25">
      <c r="A837" s="43"/>
      <c r="B837" s="54"/>
      <c r="C837" s="55"/>
      <c r="D837" s="43"/>
      <c r="E837" s="43"/>
      <c r="F837" s="43"/>
      <c r="G837" s="43"/>
      <c r="H837" s="43"/>
      <c r="I837" s="56"/>
      <c r="J837" s="38"/>
      <c r="L837" s="41"/>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c r="CY837" s="38"/>
      <c r="CZ837" s="38"/>
      <c r="DA837" s="38"/>
      <c r="DB837" s="38"/>
      <c r="DC837" s="38"/>
      <c r="DD837" s="38"/>
      <c r="DE837" s="38"/>
      <c r="DF837" s="38"/>
      <c r="DG837" s="38"/>
      <c r="DH837" s="38"/>
      <c r="DI837" s="38"/>
      <c r="DJ837" s="38"/>
      <c r="DK837" s="38"/>
      <c r="DL837" s="38"/>
      <c r="DM837" s="38"/>
      <c r="DN837" s="38"/>
      <c r="DO837" s="38"/>
      <c r="DP837" s="38"/>
      <c r="DQ837" s="38"/>
      <c r="DR837" s="38"/>
      <c r="DS837" s="38"/>
      <c r="DT837" s="38"/>
      <c r="DU837" s="38"/>
      <c r="DV837" s="38"/>
      <c r="DW837" s="38"/>
      <c r="DX837" s="38"/>
      <c r="DY837" s="38"/>
      <c r="DZ837" s="38"/>
      <c r="EA837" s="38"/>
      <c r="EB837" s="38"/>
      <c r="EC837" s="38"/>
      <c r="ED837" s="38"/>
      <c r="EE837" s="38"/>
      <c r="EF837" s="38"/>
      <c r="EG837" s="38"/>
      <c r="EH837" s="38"/>
      <c r="EI837" s="38"/>
      <c r="EJ837" s="38"/>
      <c r="EK837" s="38"/>
      <c r="EL837" s="38"/>
      <c r="EM837" s="38"/>
      <c r="EN837" s="38"/>
      <c r="EO837" s="38"/>
      <c r="EP837" s="38"/>
      <c r="EQ837" s="38"/>
      <c r="ER837" s="38"/>
      <c r="ES837" s="38"/>
      <c r="ET837" s="38"/>
      <c r="EU837" s="38"/>
      <c r="EV837" s="38"/>
      <c r="EW837" s="38"/>
      <c r="EX837" s="38"/>
      <c r="EY837" s="38"/>
      <c r="EZ837" s="38"/>
    </row>
    <row r="838" spans="1:156" ht="20.100000000000001" customHeight="1" x14ac:dyDescent="0.25">
      <c r="A838" s="43"/>
      <c r="B838" s="54"/>
      <c r="C838" s="55"/>
      <c r="D838" s="43"/>
      <c r="E838" s="43"/>
      <c r="F838" s="43"/>
      <c r="G838" s="43"/>
      <c r="H838" s="43"/>
      <c r="I838" s="56"/>
      <c r="J838" s="38"/>
      <c r="L838" s="41"/>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c r="CY838" s="38"/>
      <c r="CZ838" s="38"/>
      <c r="DA838" s="38"/>
      <c r="DB838" s="38"/>
      <c r="DC838" s="38"/>
      <c r="DD838" s="38"/>
      <c r="DE838" s="38"/>
      <c r="DF838" s="38"/>
      <c r="DG838" s="38"/>
      <c r="DH838" s="38"/>
      <c r="DI838" s="38"/>
      <c r="DJ838" s="38"/>
      <c r="DK838" s="38"/>
      <c r="DL838" s="38"/>
      <c r="DM838" s="38"/>
      <c r="DN838" s="38"/>
      <c r="DO838" s="38"/>
      <c r="DP838" s="38"/>
      <c r="DQ838" s="38"/>
      <c r="DR838" s="38"/>
      <c r="DS838" s="38"/>
      <c r="DT838" s="38"/>
      <c r="DU838" s="38"/>
      <c r="DV838" s="38"/>
      <c r="DW838" s="38"/>
      <c r="DX838" s="38"/>
      <c r="DY838" s="38"/>
      <c r="DZ838" s="38"/>
      <c r="EA838" s="38"/>
      <c r="EB838" s="38"/>
      <c r="EC838" s="38"/>
      <c r="ED838" s="38"/>
      <c r="EE838" s="38"/>
      <c r="EF838" s="38"/>
      <c r="EG838" s="38"/>
      <c r="EH838" s="38"/>
      <c r="EI838" s="38"/>
      <c r="EJ838" s="38"/>
      <c r="EK838" s="38"/>
      <c r="EL838" s="38"/>
      <c r="EM838" s="38"/>
      <c r="EN838" s="38"/>
      <c r="EO838" s="38"/>
      <c r="EP838" s="38"/>
      <c r="EQ838" s="38"/>
      <c r="ER838" s="38"/>
      <c r="ES838" s="38"/>
      <c r="ET838" s="38"/>
      <c r="EU838" s="38"/>
      <c r="EV838" s="38"/>
      <c r="EW838" s="38"/>
      <c r="EX838" s="38"/>
      <c r="EY838" s="38"/>
      <c r="EZ838" s="38"/>
    </row>
    <row r="839" spans="1:156" ht="20.100000000000001" customHeight="1" x14ac:dyDescent="0.25">
      <c r="A839" s="43"/>
      <c r="B839" s="54"/>
      <c r="C839" s="55"/>
      <c r="D839" s="43"/>
      <c r="E839" s="43"/>
      <c r="F839" s="43"/>
      <c r="G839" s="43"/>
      <c r="H839" s="43"/>
      <c r="I839" s="56"/>
      <c r="J839" s="38"/>
      <c r="L839" s="41"/>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c r="CY839" s="38"/>
      <c r="CZ839" s="38"/>
      <c r="DA839" s="38"/>
      <c r="DB839" s="38"/>
      <c r="DC839" s="38"/>
      <c r="DD839" s="38"/>
      <c r="DE839" s="38"/>
      <c r="DF839" s="38"/>
      <c r="DG839" s="38"/>
      <c r="DH839" s="38"/>
      <c r="DI839" s="38"/>
      <c r="DJ839" s="38"/>
      <c r="DK839" s="38"/>
      <c r="DL839" s="38"/>
      <c r="DM839" s="38"/>
      <c r="DN839" s="38"/>
      <c r="DO839" s="38"/>
      <c r="DP839" s="38"/>
      <c r="DQ839" s="38"/>
      <c r="DR839" s="38"/>
      <c r="DS839" s="38"/>
      <c r="DT839" s="38"/>
      <c r="DU839" s="38"/>
      <c r="DV839" s="38"/>
      <c r="DW839" s="38"/>
      <c r="DX839" s="38"/>
      <c r="DY839" s="38"/>
      <c r="DZ839" s="38"/>
      <c r="EA839" s="38"/>
      <c r="EB839" s="38"/>
      <c r="EC839" s="38"/>
      <c r="ED839" s="38"/>
      <c r="EE839" s="38"/>
      <c r="EF839" s="38"/>
      <c r="EG839" s="38"/>
      <c r="EH839" s="38"/>
      <c r="EI839" s="38"/>
      <c r="EJ839" s="38"/>
      <c r="EK839" s="38"/>
      <c r="EL839" s="38"/>
      <c r="EM839" s="38"/>
      <c r="EN839" s="38"/>
      <c r="EO839" s="38"/>
      <c r="EP839" s="38"/>
      <c r="EQ839" s="38"/>
      <c r="ER839" s="38"/>
      <c r="ES839" s="38"/>
      <c r="ET839" s="38"/>
      <c r="EU839" s="38"/>
      <c r="EV839" s="38"/>
      <c r="EW839" s="38"/>
      <c r="EX839" s="38"/>
      <c r="EY839" s="38"/>
      <c r="EZ839" s="38"/>
    </row>
    <row r="840" spans="1:156" ht="20.100000000000001" customHeight="1" x14ac:dyDescent="0.25">
      <c r="A840" s="43"/>
      <c r="B840" s="54"/>
      <c r="C840" s="55"/>
      <c r="D840" s="43"/>
      <c r="E840" s="43"/>
      <c r="F840" s="43"/>
      <c r="G840" s="43"/>
      <c r="H840" s="43"/>
      <c r="I840" s="56"/>
      <c r="J840" s="38"/>
      <c r="L840" s="41"/>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c r="CY840" s="38"/>
      <c r="CZ840" s="38"/>
      <c r="DA840" s="38"/>
      <c r="DB840" s="38"/>
      <c r="DC840" s="38"/>
      <c r="DD840" s="38"/>
      <c r="DE840" s="38"/>
      <c r="DF840" s="38"/>
      <c r="DG840" s="38"/>
      <c r="DH840" s="38"/>
      <c r="DI840" s="38"/>
      <c r="DJ840" s="38"/>
      <c r="DK840" s="38"/>
      <c r="DL840" s="38"/>
      <c r="DM840" s="38"/>
      <c r="DN840" s="38"/>
      <c r="DO840" s="38"/>
      <c r="DP840" s="38"/>
      <c r="DQ840" s="38"/>
      <c r="DR840" s="38"/>
      <c r="DS840" s="38"/>
      <c r="DT840" s="38"/>
      <c r="DU840" s="38"/>
      <c r="DV840" s="38"/>
      <c r="DW840" s="38"/>
      <c r="DX840" s="38"/>
      <c r="DY840" s="38"/>
      <c r="DZ840" s="38"/>
      <c r="EA840" s="38"/>
      <c r="EB840" s="38"/>
      <c r="EC840" s="38"/>
      <c r="ED840" s="38"/>
      <c r="EE840" s="38"/>
      <c r="EF840" s="38"/>
      <c r="EG840" s="38"/>
      <c r="EH840" s="38"/>
      <c r="EI840" s="38"/>
      <c r="EJ840" s="38"/>
      <c r="EK840" s="38"/>
      <c r="EL840" s="38"/>
      <c r="EM840" s="38"/>
      <c r="EN840" s="38"/>
      <c r="EO840" s="38"/>
      <c r="EP840" s="38"/>
      <c r="EQ840" s="38"/>
      <c r="ER840" s="38"/>
      <c r="ES840" s="38"/>
      <c r="ET840" s="38"/>
      <c r="EU840" s="38"/>
      <c r="EV840" s="38"/>
      <c r="EW840" s="38"/>
      <c r="EX840" s="38"/>
      <c r="EY840" s="38"/>
      <c r="EZ840" s="38"/>
    </row>
    <row r="841" spans="1:156" ht="20.100000000000001" customHeight="1" x14ac:dyDescent="0.25">
      <c r="A841" s="43"/>
      <c r="B841" s="54"/>
      <c r="C841" s="55"/>
      <c r="D841" s="43"/>
      <c r="E841" s="43"/>
      <c r="F841" s="43"/>
      <c r="G841" s="43"/>
      <c r="H841" s="43"/>
      <c r="I841" s="56"/>
      <c r="J841" s="38"/>
      <c r="L841" s="41"/>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c r="CY841" s="38"/>
      <c r="CZ841" s="38"/>
      <c r="DA841" s="38"/>
      <c r="DB841" s="38"/>
      <c r="DC841" s="38"/>
      <c r="DD841" s="38"/>
      <c r="DE841" s="38"/>
      <c r="DF841" s="38"/>
      <c r="DG841" s="38"/>
      <c r="DH841" s="38"/>
      <c r="DI841" s="38"/>
      <c r="DJ841" s="38"/>
      <c r="DK841" s="38"/>
      <c r="DL841" s="38"/>
      <c r="DM841" s="38"/>
      <c r="DN841" s="38"/>
      <c r="DO841" s="38"/>
      <c r="DP841" s="38"/>
      <c r="DQ841" s="38"/>
      <c r="DR841" s="38"/>
      <c r="DS841" s="38"/>
      <c r="DT841" s="38"/>
      <c r="DU841" s="38"/>
      <c r="DV841" s="38"/>
      <c r="DW841" s="38"/>
      <c r="DX841" s="38"/>
      <c r="DY841" s="38"/>
      <c r="DZ841" s="38"/>
      <c r="EA841" s="38"/>
      <c r="EB841" s="38"/>
      <c r="EC841" s="38"/>
      <c r="ED841" s="38"/>
      <c r="EE841" s="38"/>
      <c r="EF841" s="38"/>
      <c r="EG841" s="38"/>
      <c r="EH841" s="38"/>
      <c r="EI841" s="38"/>
      <c r="EJ841" s="38"/>
      <c r="EK841" s="38"/>
      <c r="EL841" s="38"/>
      <c r="EM841" s="38"/>
      <c r="EN841" s="38"/>
      <c r="EO841" s="38"/>
      <c r="EP841" s="38"/>
      <c r="EQ841" s="38"/>
      <c r="ER841" s="38"/>
      <c r="ES841" s="38"/>
      <c r="ET841" s="38"/>
      <c r="EU841" s="38"/>
      <c r="EV841" s="38"/>
      <c r="EW841" s="38"/>
      <c r="EX841" s="38"/>
      <c r="EY841" s="38"/>
      <c r="EZ841" s="38"/>
    </row>
    <row r="842" spans="1:156" ht="20.100000000000001" customHeight="1" x14ac:dyDescent="0.25">
      <c r="A842" s="43"/>
      <c r="B842" s="54"/>
      <c r="C842" s="55"/>
      <c r="D842" s="43"/>
      <c r="E842" s="43"/>
      <c r="F842" s="43"/>
      <c r="G842" s="43"/>
      <c r="H842" s="43"/>
      <c r="I842" s="56"/>
      <c r="J842" s="38"/>
      <c r="L842" s="41"/>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c r="CY842" s="38"/>
      <c r="CZ842" s="38"/>
      <c r="DA842" s="38"/>
      <c r="DB842" s="38"/>
      <c r="DC842" s="38"/>
      <c r="DD842" s="38"/>
      <c r="DE842" s="38"/>
      <c r="DF842" s="38"/>
      <c r="DG842" s="38"/>
      <c r="DH842" s="38"/>
      <c r="DI842" s="38"/>
      <c r="DJ842" s="38"/>
      <c r="DK842" s="38"/>
      <c r="DL842" s="38"/>
      <c r="DM842" s="38"/>
      <c r="DN842" s="38"/>
      <c r="DO842" s="38"/>
      <c r="DP842" s="38"/>
      <c r="DQ842" s="38"/>
      <c r="DR842" s="38"/>
      <c r="DS842" s="38"/>
      <c r="DT842" s="38"/>
      <c r="DU842" s="38"/>
      <c r="DV842" s="38"/>
      <c r="DW842" s="38"/>
      <c r="DX842" s="38"/>
      <c r="DY842" s="38"/>
      <c r="DZ842" s="38"/>
      <c r="EA842" s="38"/>
      <c r="EB842" s="38"/>
      <c r="EC842" s="38"/>
      <c r="ED842" s="38"/>
      <c r="EE842" s="38"/>
      <c r="EF842" s="38"/>
      <c r="EG842" s="38"/>
      <c r="EH842" s="38"/>
      <c r="EI842" s="38"/>
      <c r="EJ842" s="38"/>
      <c r="EK842" s="38"/>
      <c r="EL842" s="38"/>
      <c r="EM842" s="38"/>
      <c r="EN842" s="38"/>
      <c r="EO842" s="38"/>
      <c r="EP842" s="38"/>
      <c r="EQ842" s="38"/>
      <c r="ER842" s="38"/>
      <c r="ES842" s="38"/>
      <c r="ET842" s="38"/>
      <c r="EU842" s="38"/>
      <c r="EV842" s="38"/>
      <c r="EW842" s="38"/>
      <c r="EX842" s="38"/>
      <c r="EY842" s="38"/>
      <c r="EZ842" s="38"/>
    </row>
    <row r="843" spans="1:156" ht="20.100000000000001" customHeight="1" x14ac:dyDescent="0.25">
      <c r="A843" s="43"/>
      <c r="B843" s="54"/>
      <c r="C843" s="55"/>
      <c r="D843" s="43"/>
      <c r="E843" s="43"/>
      <c r="F843" s="43"/>
      <c r="G843" s="43"/>
      <c r="H843" s="43"/>
      <c r="I843" s="56"/>
      <c r="J843" s="38"/>
      <c r="L843" s="41"/>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c r="CY843" s="38"/>
      <c r="CZ843" s="38"/>
      <c r="DA843" s="38"/>
      <c r="DB843" s="38"/>
      <c r="DC843" s="38"/>
      <c r="DD843" s="38"/>
      <c r="DE843" s="38"/>
      <c r="DF843" s="38"/>
      <c r="DG843" s="38"/>
      <c r="DH843" s="38"/>
      <c r="DI843" s="38"/>
      <c r="DJ843" s="38"/>
      <c r="DK843" s="38"/>
      <c r="DL843" s="38"/>
      <c r="DM843" s="38"/>
      <c r="DN843" s="38"/>
      <c r="DO843" s="38"/>
      <c r="DP843" s="38"/>
      <c r="DQ843" s="38"/>
      <c r="DR843" s="38"/>
      <c r="DS843" s="38"/>
      <c r="DT843" s="38"/>
      <c r="DU843" s="38"/>
      <c r="DV843" s="38"/>
      <c r="DW843" s="38"/>
      <c r="DX843" s="38"/>
      <c r="DY843" s="38"/>
      <c r="DZ843" s="38"/>
      <c r="EA843" s="38"/>
      <c r="EB843" s="38"/>
      <c r="EC843" s="38"/>
      <c r="ED843" s="38"/>
      <c r="EE843" s="38"/>
      <c r="EF843" s="38"/>
      <c r="EG843" s="38"/>
      <c r="EH843" s="38"/>
      <c r="EI843" s="38"/>
      <c r="EJ843" s="38"/>
      <c r="EK843" s="38"/>
      <c r="EL843" s="38"/>
      <c r="EM843" s="38"/>
      <c r="EN843" s="38"/>
      <c r="EO843" s="38"/>
      <c r="EP843" s="38"/>
      <c r="EQ843" s="38"/>
      <c r="ER843" s="38"/>
      <c r="ES843" s="38"/>
      <c r="ET843" s="38"/>
      <c r="EU843" s="38"/>
      <c r="EV843" s="38"/>
      <c r="EW843" s="38"/>
      <c r="EX843" s="38"/>
      <c r="EY843" s="38"/>
      <c r="EZ843" s="38"/>
    </row>
    <row r="844" spans="1:156" ht="20.100000000000001" customHeight="1" x14ac:dyDescent="0.25">
      <c r="A844" s="43"/>
      <c r="B844" s="54"/>
      <c r="C844" s="55"/>
      <c r="D844" s="43"/>
      <c r="E844" s="43"/>
      <c r="F844" s="43"/>
      <c r="G844" s="43"/>
      <c r="H844" s="43"/>
      <c r="I844" s="56"/>
      <c r="J844" s="38"/>
      <c r="L844" s="41"/>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c r="CY844" s="38"/>
      <c r="CZ844" s="38"/>
      <c r="DA844" s="38"/>
      <c r="DB844" s="38"/>
      <c r="DC844" s="38"/>
      <c r="DD844" s="38"/>
      <c r="DE844" s="38"/>
      <c r="DF844" s="38"/>
      <c r="DG844" s="38"/>
      <c r="DH844" s="38"/>
      <c r="DI844" s="38"/>
      <c r="DJ844" s="38"/>
      <c r="DK844" s="38"/>
      <c r="DL844" s="38"/>
      <c r="DM844" s="38"/>
      <c r="DN844" s="38"/>
      <c r="DO844" s="38"/>
      <c r="DP844" s="38"/>
      <c r="DQ844" s="38"/>
      <c r="DR844" s="38"/>
      <c r="DS844" s="38"/>
      <c r="DT844" s="38"/>
      <c r="DU844" s="38"/>
      <c r="DV844" s="38"/>
      <c r="DW844" s="38"/>
      <c r="DX844" s="38"/>
      <c r="DY844" s="38"/>
      <c r="DZ844" s="38"/>
      <c r="EA844" s="38"/>
      <c r="EB844" s="38"/>
      <c r="EC844" s="38"/>
      <c r="ED844" s="38"/>
      <c r="EE844" s="38"/>
      <c r="EF844" s="38"/>
      <c r="EG844" s="38"/>
      <c r="EH844" s="38"/>
      <c r="EI844" s="38"/>
      <c r="EJ844" s="38"/>
      <c r="EK844" s="38"/>
      <c r="EL844" s="38"/>
      <c r="EM844" s="38"/>
      <c r="EN844" s="38"/>
      <c r="EO844" s="38"/>
      <c r="EP844" s="38"/>
      <c r="EQ844" s="38"/>
      <c r="ER844" s="38"/>
      <c r="ES844" s="38"/>
      <c r="ET844" s="38"/>
      <c r="EU844" s="38"/>
      <c r="EV844" s="38"/>
      <c r="EW844" s="38"/>
      <c r="EX844" s="38"/>
      <c r="EY844" s="38"/>
      <c r="EZ844" s="38"/>
    </row>
    <row r="845" spans="1:156" ht="20.100000000000001" customHeight="1" x14ac:dyDescent="0.25">
      <c r="A845" s="43"/>
      <c r="B845" s="54"/>
      <c r="C845" s="55"/>
      <c r="D845" s="43"/>
      <c r="E845" s="43"/>
      <c r="F845" s="43"/>
      <c r="G845" s="43"/>
      <c r="H845" s="43"/>
      <c r="I845" s="56"/>
      <c r="J845" s="38"/>
      <c r="L845" s="41"/>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c r="CY845" s="38"/>
      <c r="CZ845" s="38"/>
      <c r="DA845" s="38"/>
      <c r="DB845" s="38"/>
      <c r="DC845" s="38"/>
      <c r="DD845" s="38"/>
      <c r="DE845" s="38"/>
      <c r="DF845" s="38"/>
      <c r="DG845" s="38"/>
      <c r="DH845" s="38"/>
      <c r="DI845" s="38"/>
      <c r="DJ845" s="38"/>
      <c r="DK845" s="38"/>
      <c r="DL845" s="38"/>
      <c r="DM845" s="38"/>
      <c r="DN845" s="38"/>
      <c r="DO845" s="38"/>
      <c r="DP845" s="38"/>
      <c r="DQ845" s="38"/>
      <c r="DR845" s="38"/>
      <c r="DS845" s="38"/>
      <c r="DT845" s="38"/>
      <c r="DU845" s="38"/>
      <c r="DV845" s="38"/>
      <c r="DW845" s="38"/>
      <c r="DX845" s="38"/>
      <c r="DY845" s="38"/>
      <c r="DZ845" s="38"/>
      <c r="EA845" s="38"/>
      <c r="EB845" s="38"/>
      <c r="EC845" s="38"/>
      <c r="ED845" s="38"/>
      <c r="EE845" s="38"/>
      <c r="EF845" s="38"/>
      <c r="EG845" s="38"/>
      <c r="EH845" s="38"/>
      <c r="EI845" s="38"/>
      <c r="EJ845" s="38"/>
      <c r="EK845" s="38"/>
      <c r="EL845" s="38"/>
      <c r="EM845" s="38"/>
      <c r="EN845" s="38"/>
      <c r="EO845" s="38"/>
      <c r="EP845" s="38"/>
      <c r="EQ845" s="38"/>
      <c r="ER845" s="38"/>
      <c r="ES845" s="38"/>
      <c r="ET845" s="38"/>
      <c r="EU845" s="38"/>
      <c r="EV845" s="38"/>
      <c r="EW845" s="38"/>
      <c r="EX845" s="38"/>
      <c r="EY845" s="38"/>
      <c r="EZ845" s="38"/>
    </row>
    <row r="846" spans="1:156" ht="20.100000000000001" customHeight="1" x14ac:dyDescent="0.25">
      <c r="A846" s="43"/>
      <c r="B846" s="54"/>
      <c r="C846" s="55"/>
      <c r="D846" s="43"/>
      <c r="E846" s="43"/>
      <c r="F846" s="43"/>
      <c r="G846" s="43"/>
      <c r="H846" s="43"/>
      <c r="I846" s="56"/>
      <c r="J846" s="38"/>
      <c r="L846" s="41"/>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c r="CY846" s="38"/>
      <c r="CZ846" s="38"/>
      <c r="DA846" s="38"/>
      <c r="DB846" s="38"/>
      <c r="DC846" s="38"/>
      <c r="DD846" s="38"/>
      <c r="DE846" s="38"/>
      <c r="DF846" s="38"/>
      <c r="DG846" s="38"/>
      <c r="DH846" s="38"/>
      <c r="DI846" s="38"/>
      <c r="DJ846" s="38"/>
      <c r="DK846" s="38"/>
      <c r="DL846" s="38"/>
      <c r="DM846" s="38"/>
      <c r="DN846" s="38"/>
      <c r="DO846" s="38"/>
      <c r="DP846" s="38"/>
      <c r="DQ846" s="38"/>
      <c r="DR846" s="38"/>
      <c r="DS846" s="38"/>
      <c r="DT846" s="38"/>
      <c r="DU846" s="38"/>
      <c r="DV846" s="38"/>
      <c r="DW846" s="38"/>
      <c r="DX846" s="38"/>
      <c r="DY846" s="38"/>
      <c r="DZ846" s="38"/>
      <c r="EA846" s="38"/>
      <c r="EB846" s="38"/>
      <c r="EC846" s="38"/>
      <c r="ED846" s="38"/>
      <c r="EE846" s="38"/>
      <c r="EF846" s="38"/>
      <c r="EG846" s="38"/>
      <c r="EH846" s="38"/>
      <c r="EI846" s="38"/>
      <c r="EJ846" s="38"/>
      <c r="EK846" s="38"/>
      <c r="EL846" s="38"/>
      <c r="EM846" s="38"/>
      <c r="EN846" s="38"/>
      <c r="EO846" s="38"/>
      <c r="EP846" s="38"/>
      <c r="EQ846" s="38"/>
      <c r="ER846" s="38"/>
      <c r="ES846" s="38"/>
      <c r="ET846" s="38"/>
      <c r="EU846" s="38"/>
      <c r="EV846" s="38"/>
      <c r="EW846" s="38"/>
      <c r="EX846" s="38"/>
      <c r="EY846" s="38"/>
      <c r="EZ846" s="38"/>
    </row>
    <row r="847" spans="1:156" ht="20.100000000000001" customHeight="1" x14ac:dyDescent="0.25">
      <c r="A847" s="43"/>
      <c r="B847" s="54"/>
      <c r="C847" s="55"/>
      <c r="D847" s="43"/>
      <c r="E847" s="43"/>
      <c r="F847" s="43"/>
      <c r="G847" s="43"/>
      <c r="H847" s="43"/>
      <c r="I847" s="56"/>
      <c r="J847" s="38"/>
      <c r="L847" s="41"/>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c r="CY847" s="38"/>
      <c r="CZ847" s="38"/>
      <c r="DA847" s="38"/>
      <c r="DB847" s="38"/>
      <c r="DC847" s="38"/>
      <c r="DD847" s="38"/>
      <c r="DE847" s="38"/>
      <c r="DF847" s="38"/>
      <c r="DG847" s="38"/>
      <c r="DH847" s="38"/>
      <c r="DI847" s="38"/>
      <c r="DJ847" s="38"/>
      <c r="DK847" s="38"/>
      <c r="DL847" s="38"/>
      <c r="DM847" s="38"/>
      <c r="DN847" s="38"/>
      <c r="DO847" s="38"/>
      <c r="DP847" s="38"/>
      <c r="DQ847" s="38"/>
      <c r="DR847" s="38"/>
      <c r="DS847" s="38"/>
      <c r="DT847" s="38"/>
      <c r="DU847" s="38"/>
      <c r="DV847" s="38"/>
      <c r="DW847" s="38"/>
      <c r="DX847" s="38"/>
      <c r="DY847" s="38"/>
      <c r="DZ847" s="38"/>
      <c r="EA847" s="38"/>
      <c r="EB847" s="38"/>
      <c r="EC847" s="38"/>
      <c r="ED847" s="38"/>
      <c r="EE847" s="38"/>
      <c r="EF847" s="38"/>
      <c r="EG847" s="38"/>
      <c r="EH847" s="38"/>
      <c r="EI847" s="38"/>
      <c r="EJ847" s="38"/>
      <c r="EK847" s="38"/>
      <c r="EL847" s="38"/>
      <c r="EM847" s="38"/>
      <c r="EN847" s="38"/>
      <c r="EO847" s="38"/>
      <c r="EP847" s="38"/>
      <c r="EQ847" s="38"/>
      <c r="ER847" s="38"/>
      <c r="ES847" s="38"/>
      <c r="ET847" s="38"/>
      <c r="EU847" s="38"/>
      <c r="EV847" s="38"/>
      <c r="EW847" s="38"/>
      <c r="EX847" s="38"/>
      <c r="EY847" s="38"/>
      <c r="EZ847" s="38"/>
    </row>
    <row r="848" spans="1:156" ht="20.100000000000001" customHeight="1" x14ac:dyDescent="0.25">
      <c r="A848" s="43"/>
      <c r="B848" s="54"/>
      <c r="C848" s="55"/>
      <c r="D848" s="43"/>
      <c r="E848" s="43"/>
      <c r="F848" s="43"/>
      <c r="G848" s="43"/>
      <c r="H848" s="43"/>
      <c r="I848" s="56"/>
      <c r="J848" s="38"/>
      <c r="L848" s="41"/>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c r="CY848" s="38"/>
      <c r="CZ848" s="38"/>
      <c r="DA848" s="38"/>
      <c r="DB848" s="38"/>
      <c r="DC848" s="38"/>
      <c r="DD848" s="38"/>
      <c r="DE848" s="38"/>
      <c r="DF848" s="38"/>
      <c r="DG848" s="38"/>
      <c r="DH848" s="38"/>
      <c r="DI848" s="38"/>
      <c r="DJ848" s="38"/>
      <c r="DK848" s="38"/>
      <c r="DL848" s="38"/>
      <c r="DM848" s="38"/>
      <c r="DN848" s="38"/>
      <c r="DO848" s="38"/>
      <c r="DP848" s="38"/>
      <c r="DQ848" s="38"/>
      <c r="DR848" s="38"/>
      <c r="DS848" s="38"/>
      <c r="DT848" s="38"/>
      <c r="DU848" s="38"/>
      <c r="DV848" s="38"/>
      <c r="DW848" s="38"/>
      <c r="DX848" s="38"/>
      <c r="DY848" s="38"/>
      <c r="DZ848" s="38"/>
      <c r="EA848" s="38"/>
      <c r="EB848" s="38"/>
      <c r="EC848" s="38"/>
      <c r="ED848" s="38"/>
      <c r="EE848" s="38"/>
      <c r="EF848" s="38"/>
      <c r="EG848" s="38"/>
      <c r="EH848" s="38"/>
      <c r="EI848" s="38"/>
      <c r="EJ848" s="38"/>
      <c r="EK848" s="38"/>
      <c r="EL848" s="38"/>
      <c r="EM848" s="38"/>
      <c r="EN848" s="38"/>
      <c r="EO848" s="38"/>
      <c r="EP848" s="38"/>
      <c r="EQ848" s="38"/>
      <c r="ER848" s="38"/>
      <c r="ES848" s="38"/>
      <c r="ET848" s="38"/>
      <c r="EU848" s="38"/>
      <c r="EV848" s="38"/>
      <c r="EW848" s="38"/>
      <c r="EX848" s="38"/>
      <c r="EY848" s="38"/>
      <c r="EZ848" s="38"/>
    </row>
    <row r="849" spans="1:156" ht="20.100000000000001" customHeight="1" x14ac:dyDescent="0.25">
      <c r="A849" s="43"/>
      <c r="B849" s="54"/>
      <c r="C849" s="55"/>
      <c r="D849" s="43"/>
      <c r="E849" s="43"/>
      <c r="F849" s="43"/>
      <c r="G849" s="43"/>
      <c r="H849" s="43"/>
      <c r="I849" s="56"/>
      <c r="J849" s="38"/>
      <c r="L849" s="41"/>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c r="CY849" s="38"/>
      <c r="CZ849" s="38"/>
      <c r="DA849" s="38"/>
      <c r="DB849" s="38"/>
      <c r="DC849" s="38"/>
      <c r="DD849" s="38"/>
      <c r="DE849" s="38"/>
      <c r="DF849" s="38"/>
      <c r="DG849" s="38"/>
      <c r="DH849" s="38"/>
      <c r="DI849" s="38"/>
      <c r="DJ849" s="38"/>
      <c r="DK849" s="38"/>
      <c r="DL849" s="38"/>
      <c r="DM849" s="38"/>
      <c r="DN849" s="38"/>
      <c r="DO849" s="38"/>
      <c r="DP849" s="38"/>
      <c r="DQ849" s="38"/>
      <c r="DR849" s="38"/>
      <c r="DS849" s="38"/>
      <c r="DT849" s="38"/>
      <c r="DU849" s="38"/>
      <c r="DV849" s="38"/>
      <c r="DW849" s="38"/>
      <c r="DX849" s="38"/>
      <c r="DY849" s="38"/>
      <c r="DZ849" s="38"/>
      <c r="EA849" s="38"/>
      <c r="EB849" s="38"/>
      <c r="EC849" s="38"/>
      <c r="ED849" s="38"/>
      <c r="EE849" s="38"/>
      <c r="EF849" s="38"/>
      <c r="EG849" s="38"/>
      <c r="EH849" s="38"/>
      <c r="EI849" s="38"/>
      <c r="EJ849" s="38"/>
      <c r="EK849" s="38"/>
      <c r="EL849" s="38"/>
      <c r="EM849" s="38"/>
      <c r="EN849" s="38"/>
      <c r="EO849" s="38"/>
      <c r="EP849" s="38"/>
      <c r="EQ849" s="38"/>
      <c r="ER849" s="38"/>
      <c r="ES849" s="38"/>
      <c r="ET849" s="38"/>
      <c r="EU849" s="38"/>
      <c r="EV849" s="38"/>
      <c r="EW849" s="38"/>
      <c r="EX849" s="38"/>
      <c r="EY849" s="38"/>
      <c r="EZ849" s="38"/>
    </row>
    <row r="850" spans="1:156" ht="20.100000000000001" customHeight="1" x14ac:dyDescent="0.25">
      <c r="A850" s="43"/>
      <c r="B850" s="54"/>
      <c r="C850" s="55"/>
      <c r="D850" s="43"/>
      <c r="E850" s="43"/>
      <c r="F850" s="43"/>
      <c r="G850" s="43"/>
      <c r="H850" s="43"/>
      <c r="I850" s="56"/>
      <c r="J850" s="38"/>
      <c r="L850" s="41"/>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c r="CY850" s="38"/>
      <c r="CZ850" s="38"/>
      <c r="DA850" s="38"/>
      <c r="DB850" s="38"/>
      <c r="DC850" s="38"/>
      <c r="DD850" s="38"/>
      <c r="DE850" s="38"/>
      <c r="DF850" s="38"/>
      <c r="DG850" s="38"/>
      <c r="DH850" s="38"/>
      <c r="DI850" s="38"/>
      <c r="DJ850" s="38"/>
      <c r="DK850" s="38"/>
      <c r="DL850" s="38"/>
      <c r="DM850" s="38"/>
      <c r="DN850" s="38"/>
      <c r="DO850" s="38"/>
      <c r="DP850" s="38"/>
      <c r="DQ850" s="38"/>
      <c r="DR850" s="38"/>
      <c r="DS850" s="38"/>
      <c r="DT850" s="38"/>
      <c r="DU850" s="38"/>
      <c r="DV850" s="38"/>
      <c r="DW850" s="38"/>
      <c r="DX850" s="38"/>
      <c r="DY850" s="38"/>
      <c r="DZ850" s="38"/>
      <c r="EA850" s="38"/>
      <c r="EB850" s="38"/>
      <c r="EC850" s="38"/>
      <c r="ED850" s="38"/>
      <c r="EE850" s="38"/>
      <c r="EF850" s="38"/>
      <c r="EG850" s="38"/>
      <c r="EH850" s="38"/>
      <c r="EI850" s="38"/>
      <c r="EJ850" s="38"/>
      <c r="EK850" s="38"/>
      <c r="EL850" s="38"/>
      <c r="EM850" s="38"/>
      <c r="EN850" s="38"/>
      <c r="EO850" s="38"/>
      <c r="EP850" s="38"/>
      <c r="EQ850" s="38"/>
      <c r="ER850" s="38"/>
      <c r="ES850" s="38"/>
      <c r="ET850" s="38"/>
      <c r="EU850" s="38"/>
      <c r="EV850" s="38"/>
      <c r="EW850" s="38"/>
      <c r="EX850" s="38"/>
      <c r="EY850" s="38"/>
      <c r="EZ850" s="38"/>
    </row>
    <row r="851" spans="1:156" ht="20.100000000000001" customHeight="1" x14ac:dyDescent="0.25">
      <c r="A851" s="43"/>
      <c r="B851" s="54"/>
      <c r="C851" s="55"/>
      <c r="D851" s="43"/>
      <c r="E851" s="43"/>
      <c r="F851" s="43"/>
      <c r="G851" s="43"/>
      <c r="H851" s="43"/>
      <c r="I851" s="56"/>
      <c r="J851" s="38"/>
      <c r="L851" s="41"/>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c r="CY851" s="38"/>
      <c r="CZ851" s="38"/>
      <c r="DA851" s="38"/>
      <c r="DB851" s="38"/>
      <c r="DC851" s="38"/>
      <c r="DD851" s="38"/>
      <c r="DE851" s="38"/>
      <c r="DF851" s="38"/>
      <c r="DG851" s="38"/>
      <c r="DH851" s="38"/>
      <c r="DI851" s="38"/>
      <c r="DJ851" s="38"/>
      <c r="DK851" s="38"/>
      <c r="DL851" s="38"/>
      <c r="DM851" s="38"/>
      <c r="DN851" s="38"/>
      <c r="DO851" s="38"/>
      <c r="DP851" s="38"/>
      <c r="DQ851" s="38"/>
      <c r="DR851" s="38"/>
      <c r="DS851" s="38"/>
      <c r="DT851" s="38"/>
      <c r="DU851" s="38"/>
      <c r="DV851" s="38"/>
      <c r="DW851" s="38"/>
      <c r="DX851" s="38"/>
      <c r="DY851" s="38"/>
      <c r="DZ851" s="38"/>
      <c r="EA851" s="38"/>
      <c r="EB851" s="38"/>
      <c r="EC851" s="38"/>
      <c r="ED851" s="38"/>
      <c r="EE851" s="38"/>
      <c r="EF851" s="38"/>
      <c r="EG851" s="38"/>
      <c r="EH851" s="38"/>
      <c r="EI851" s="38"/>
      <c r="EJ851" s="38"/>
      <c r="EK851" s="38"/>
      <c r="EL851" s="38"/>
      <c r="EM851" s="38"/>
      <c r="EN851" s="38"/>
      <c r="EO851" s="38"/>
      <c r="EP851" s="38"/>
      <c r="EQ851" s="38"/>
      <c r="ER851" s="38"/>
      <c r="ES851" s="38"/>
      <c r="ET851" s="38"/>
      <c r="EU851" s="38"/>
      <c r="EV851" s="38"/>
      <c r="EW851" s="38"/>
      <c r="EX851" s="38"/>
      <c r="EY851" s="38"/>
      <c r="EZ851" s="38"/>
    </row>
    <row r="852" spans="1:156" ht="20.100000000000001" customHeight="1" x14ac:dyDescent="0.25">
      <c r="A852" s="43"/>
      <c r="B852" s="54"/>
      <c r="C852" s="55"/>
      <c r="D852" s="43"/>
      <c r="E852" s="43"/>
      <c r="F852" s="43"/>
      <c r="G852" s="43"/>
      <c r="H852" s="43"/>
      <c r="I852" s="56"/>
      <c r="J852" s="38"/>
      <c r="L852" s="41"/>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c r="CY852" s="38"/>
      <c r="CZ852" s="38"/>
      <c r="DA852" s="38"/>
      <c r="DB852" s="38"/>
      <c r="DC852" s="38"/>
      <c r="DD852" s="38"/>
      <c r="DE852" s="38"/>
      <c r="DF852" s="38"/>
      <c r="DG852" s="38"/>
      <c r="DH852" s="38"/>
      <c r="DI852" s="38"/>
      <c r="DJ852" s="38"/>
      <c r="DK852" s="38"/>
      <c r="DL852" s="38"/>
      <c r="DM852" s="38"/>
      <c r="DN852" s="38"/>
      <c r="DO852" s="38"/>
      <c r="DP852" s="38"/>
      <c r="DQ852" s="38"/>
      <c r="DR852" s="38"/>
      <c r="DS852" s="38"/>
      <c r="DT852" s="38"/>
      <c r="DU852" s="38"/>
      <c r="DV852" s="38"/>
      <c r="DW852" s="38"/>
      <c r="DX852" s="38"/>
      <c r="DY852" s="38"/>
      <c r="DZ852" s="38"/>
      <c r="EA852" s="38"/>
      <c r="EB852" s="38"/>
      <c r="EC852" s="38"/>
      <c r="ED852" s="38"/>
      <c r="EE852" s="38"/>
      <c r="EF852" s="38"/>
      <c r="EG852" s="38"/>
      <c r="EH852" s="38"/>
      <c r="EI852" s="38"/>
      <c r="EJ852" s="38"/>
      <c r="EK852" s="38"/>
      <c r="EL852" s="38"/>
      <c r="EM852" s="38"/>
      <c r="EN852" s="38"/>
      <c r="EO852" s="38"/>
      <c r="EP852" s="38"/>
      <c r="EQ852" s="38"/>
      <c r="ER852" s="38"/>
      <c r="ES852" s="38"/>
      <c r="ET852" s="38"/>
      <c r="EU852" s="38"/>
      <c r="EV852" s="38"/>
      <c r="EW852" s="38"/>
      <c r="EX852" s="38"/>
      <c r="EY852" s="38"/>
      <c r="EZ852" s="38"/>
    </row>
    <row r="853" spans="1:156" ht="20.100000000000001" customHeight="1" x14ac:dyDescent="0.25">
      <c r="A853" s="43"/>
      <c r="B853" s="54"/>
      <c r="C853" s="55"/>
      <c r="D853" s="43"/>
      <c r="E853" s="43"/>
      <c r="F853" s="43"/>
      <c r="G853" s="43"/>
      <c r="H853" s="43"/>
      <c r="I853" s="56"/>
      <c r="J853" s="38"/>
      <c r="L853" s="41"/>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c r="CY853" s="38"/>
      <c r="CZ853" s="38"/>
      <c r="DA853" s="38"/>
      <c r="DB853" s="38"/>
      <c r="DC853" s="38"/>
      <c r="DD853" s="38"/>
      <c r="DE853" s="38"/>
      <c r="DF853" s="38"/>
      <c r="DG853" s="38"/>
      <c r="DH853" s="38"/>
      <c r="DI853" s="38"/>
      <c r="DJ853" s="38"/>
      <c r="DK853" s="38"/>
      <c r="DL853" s="38"/>
      <c r="DM853" s="38"/>
      <c r="DN853" s="38"/>
      <c r="DO853" s="38"/>
      <c r="DP853" s="38"/>
      <c r="DQ853" s="38"/>
      <c r="DR853" s="38"/>
      <c r="DS853" s="38"/>
      <c r="DT853" s="38"/>
      <c r="DU853" s="38"/>
      <c r="DV853" s="38"/>
      <c r="DW853" s="38"/>
      <c r="DX853" s="38"/>
      <c r="DY853" s="38"/>
      <c r="DZ853" s="38"/>
      <c r="EA853" s="38"/>
      <c r="EB853" s="38"/>
      <c r="EC853" s="38"/>
      <c r="ED853" s="38"/>
      <c r="EE853" s="38"/>
      <c r="EF853" s="38"/>
      <c r="EG853" s="38"/>
      <c r="EH853" s="38"/>
      <c r="EI853" s="38"/>
      <c r="EJ853" s="38"/>
      <c r="EK853" s="38"/>
      <c r="EL853" s="38"/>
      <c r="EM853" s="38"/>
      <c r="EN853" s="38"/>
      <c r="EO853" s="38"/>
      <c r="EP853" s="38"/>
      <c r="EQ853" s="38"/>
      <c r="ER853" s="38"/>
      <c r="ES853" s="38"/>
      <c r="ET853" s="38"/>
      <c r="EU853" s="38"/>
      <c r="EV853" s="38"/>
      <c r="EW853" s="38"/>
      <c r="EX853" s="38"/>
      <c r="EY853" s="38"/>
      <c r="EZ853" s="38"/>
    </row>
    <row r="854" spans="1:156" ht="20.100000000000001" customHeight="1" x14ac:dyDescent="0.25">
      <c r="A854" s="43"/>
      <c r="B854" s="54"/>
      <c r="C854" s="55"/>
      <c r="D854" s="43"/>
      <c r="E854" s="43"/>
      <c r="F854" s="43"/>
      <c r="G854" s="43"/>
      <c r="H854" s="43"/>
      <c r="I854" s="56"/>
      <c r="J854" s="38"/>
      <c r="L854" s="41"/>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c r="CY854" s="38"/>
      <c r="CZ854" s="38"/>
      <c r="DA854" s="38"/>
      <c r="DB854" s="38"/>
      <c r="DC854" s="38"/>
      <c r="DD854" s="38"/>
      <c r="DE854" s="38"/>
      <c r="DF854" s="38"/>
      <c r="DG854" s="38"/>
      <c r="DH854" s="38"/>
      <c r="DI854" s="38"/>
      <c r="DJ854" s="38"/>
      <c r="DK854" s="38"/>
      <c r="DL854" s="38"/>
      <c r="DM854" s="38"/>
      <c r="DN854" s="38"/>
      <c r="DO854" s="38"/>
      <c r="DP854" s="38"/>
      <c r="DQ854" s="38"/>
      <c r="DR854" s="38"/>
      <c r="DS854" s="38"/>
      <c r="DT854" s="38"/>
      <c r="DU854" s="38"/>
      <c r="DV854" s="38"/>
      <c r="DW854" s="38"/>
      <c r="DX854" s="38"/>
      <c r="DY854" s="38"/>
      <c r="DZ854" s="38"/>
      <c r="EA854" s="38"/>
      <c r="EB854" s="38"/>
      <c r="EC854" s="38"/>
      <c r="ED854" s="38"/>
      <c r="EE854" s="38"/>
      <c r="EF854" s="38"/>
      <c r="EG854" s="38"/>
      <c r="EH854" s="38"/>
      <c r="EI854" s="38"/>
      <c r="EJ854" s="38"/>
      <c r="EK854" s="38"/>
      <c r="EL854" s="38"/>
      <c r="EM854" s="38"/>
      <c r="EN854" s="38"/>
      <c r="EO854" s="38"/>
      <c r="EP854" s="38"/>
      <c r="EQ854" s="38"/>
      <c r="ER854" s="38"/>
      <c r="ES854" s="38"/>
      <c r="ET854" s="38"/>
      <c r="EU854" s="38"/>
      <c r="EV854" s="38"/>
      <c r="EW854" s="38"/>
      <c r="EX854" s="38"/>
      <c r="EY854" s="38"/>
      <c r="EZ854" s="38"/>
    </row>
    <row r="855" spans="1:156" ht="20.100000000000001" customHeight="1" x14ac:dyDescent="0.25">
      <c r="A855" s="43"/>
      <c r="B855" s="54"/>
      <c r="C855" s="55"/>
      <c r="D855" s="43"/>
      <c r="E855" s="43"/>
      <c r="F855" s="43"/>
      <c r="G855" s="43"/>
      <c r="H855" s="43"/>
      <c r="I855" s="56"/>
      <c r="J855" s="38"/>
      <c r="L855" s="41"/>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c r="CY855" s="38"/>
      <c r="CZ855" s="38"/>
      <c r="DA855" s="38"/>
      <c r="DB855" s="38"/>
      <c r="DC855" s="38"/>
      <c r="DD855" s="38"/>
      <c r="DE855" s="38"/>
      <c r="DF855" s="38"/>
      <c r="DG855" s="38"/>
      <c r="DH855" s="38"/>
      <c r="DI855" s="38"/>
      <c r="DJ855" s="38"/>
      <c r="DK855" s="38"/>
      <c r="DL855" s="38"/>
      <c r="DM855" s="38"/>
      <c r="DN855" s="38"/>
      <c r="DO855" s="38"/>
      <c r="DP855" s="38"/>
      <c r="DQ855" s="38"/>
      <c r="DR855" s="38"/>
      <c r="DS855" s="38"/>
      <c r="DT855" s="38"/>
      <c r="DU855" s="38"/>
      <c r="DV855" s="38"/>
      <c r="DW855" s="38"/>
      <c r="DX855" s="38"/>
      <c r="DY855" s="38"/>
      <c r="DZ855" s="38"/>
      <c r="EA855" s="38"/>
      <c r="EB855" s="38"/>
      <c r="EC855" s="38"/>
      <c r="ED855" s="38"/>
      <c r="EE855" s="38"/>
      <c r="EF855" s="38"/>
      <c r="EG855" s="38"/>
      <c r="EH855" s="38"/>
      <c r="EI855" s="38"/>
      <c r="EJ855" s="38"/>
      <c r="EK855" s="38"/>
      <c r="EL855" s="38"/>
      <c r="EM855" s="38"/>
      <c r="EN855" s="38"/>
      <c r="EO855" s="38"/>
      <c r="EP855" s="38"/>
      <c r="EQ855" s="38"/>
      <c r="ER855" s="38"/>
      <c r="ES855" s="38"/>
      <c r="ET855" s="38"/>
      <c r="EU855" s="38"/>
      <c r="EV855" s="38"/>
      <c r="EW855" s="38"/>
      <c r="EX855" s="38"/>
      <c r="EY855" s="38"/>
      <c r="EZ855" s="38"/>
    </row>
    <row r="856" spans="1:156" ht="20.100000000000001" customHeight="1" x14ac:dyDescent="0.25">
      <c r="A856" s="43"/>
      <c r="B856" s="54"/>
      <c r="C856" s="55"/>
      <c r="D856" s="43"/>
      <c r="E856" s="43"/>
      <c r="F856" s="43"/>
      <c r="G856" s="43"/>
      <c r="H856" s="43"/>
      <c r="I856" s="56"/>
      <c r="J856" s="38"/>
      <c r="L856" s="41"/>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c r="CY856" s="38"/>
      <c r="CZ856" s="38"/>
      <c r="DA856" s="38"/>
      <c r="DB856" s="38"/>
      <c r="DC856" s="38"/>
      <c r="DD856" s="38"/>
      <c r="DE856" s="38"/>
      <c r="DF856" s="38"/>
      <c r="DG856" s="38"/>
      <c r="DH856" s="38"/>
      <c r="DI856" s="38"/>
      <c r="DJ856" s="38"/>
      <c r="DK856" s="38"/>
      <c r="DL856" s="38"/>
      <c r="DM856" s="38"/>
      <c r="DN856" s="38"/>
      <c r="DO856" s="38"/>
      <c r="DP856" s="38"/>
      <c r="DQ856" s="38"/>
      <c r="DR856" s="38"/>
      <c r="DS856" s="38"/>
      <c r="DT856" s="38"/>
      <c r="DU856" s="38"/>
      <c r="DV856" s="38"/>
      <c r="DW856" s="38"/>
      <c r="DX856" s="38"/>
      <c r="DY856" s="38"/>
      <c r="DZ856" s="38"/>
      <c r="EA856" s="38"/>
      <c r="EB856" s="38"/>
      <c r="EC856" s="38"/>
      <c r="ED856" s="38"/>
      <c r="EE856" s="38"/>
      <c r="EF856" s="38"/>
      <c r="EG856" s="38"/>
      <c r="EH856" s="38"/>
      <c r="EI856" s="38"/>
      <c r="EJ856" s="38"/>
      <c r="EK856" s="38"/>
      <c r="EL856" s="38"/>
      <c r="EM856" s="38"/>
      <c r="EN856" s="38"/>
      <c r="EO856" s="38"/>
      <c r="EP856" s="38"/>
      <c r="EQ856" s="38"/>
      <c r="ER856" s="38"/>
      <c r="ES856" s="38"/>
      <c r="ET856" s="38"/>
      <c r="EU856" s="38"/>
      <c r="EV856" s="38"/>
      <c r="EW856" s="38"/>
      <c r="EX856" s="38"/>
      <c r="EY856" s="38"/>
      <c r="EZ856" s="38"/>
    </row>
    <row r="857" spans="1:156" ht="20.100000000000001" customHeight="1" x14ac:dyDescent="0.25">
      <c r="A857" s="43"/>
      <c r="B857" s="54"/>
      <c r="C857" s="55"/>
      <c r="D857" s="43"/>
      <c r="E857" s="43"/>
      <c r="F857" s="43"/>
      <c r="G857" s="43"/>
      <c r="H857" s="43"/>
      <c r="I857" s="56"/>
      <c r="J857" s="38"/>
      <c r="L857" s="41"/>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c r="CY857" s="38"/>
      <c r="CZ857" s="38"/>
      <c r="DA857" s="38"/>
      <c r="DB857" s="38"/>
      <c r="DC857" s="38"/>
      <c r="DD857" s="38"/>
      <c r="DE857" s="38"/>
      <c r="DF857" s="38"/>
      <c r="DG857" s="38"/>
      <c r="DH857" s="38"/>
      <c r="DI857" s="38"/>
      <c r="DJ857" s="38"/>
      <c r="DK857" s="38"/>
      <c r="DL857" s="38"/>
      <c r="DM857" s="38"/>
      <c r="DN857" s="38"/>
      <c r="DO857" s="38"/>
      <c r="DP857" s="38"/>
      <c r="DQ857" s="38"/>
      <c r="DR857" s="38"/>
      <c r="DS857" s="38"/>
      <c r="DT857" s="38"/>
      <c r="DU857" s="38"/>
      <c r="DV857" s="38"/>
      <c r="DW857" s="38"/>
      <c r="DX857" s="38"/>
      <c r="DY857" s="38"/>
      <c r="DZ857" s="38"/>
      <c r="EA857" s="38"/>
      <c r="EB857" s="38"/>
      <c r="EC857" s="38"/>
      <c r="ED857" s="38"/>
      <c r="EE857" s="38"/>
      <c r="EF857" s="38"/>
      <c r="EG857" s="38"/>
      <c r="EH857" s="38"/>
      <c r="EI857" s="38"/>
      <c r="EJ857" s="38"/>
      <c r="EK857" s="38"/>
      <c r="EL857" s="38"/>
      <c r="EM857" s="38"/>
      <c r="EN857" s="38"/>
      <c r="EO857" s="38"/>
      <c r="EP857" s="38"/>
      <c r="EQ857" s="38"/>
      <c r="ER857" s="38"/>
      <c r="ES857" s="38"/>
      <c r="ET857" s="38"/>
      <c r="EU857" s="38"/>
      <c r="EV857" s="38"/>
      <c r="EW857" s="38"/>
      <c r="EX857" s="38"/>
      <c r="EY857" s="38"/>
      <c r="EZ857" s="38"/>
    </row>
    <row r="858" spans="1:156" ht="20.100000000000001" customHeight="1" x14ac:dyDescent="0.25">
      <c r="A858" s="43"/>
      <c r="B858" s="54"/>
      <c r="C858" s="55"/>
      <c r="D858" s="43"/>
      <c r="E858" s="43"/>
      <c r="F858" s="43"/>
      <c r="G858" s="43"/>
      <c r="H858" s="43"/>
      <c r="I858" s="56"/>
      <c r="J858" s="38"/>
      <c r="L858" s="41"/>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c r="CY858" s="38"/>
      <c r="CZ858" s="38"/>
      <c r="DA858" s="38"/>
      <c r="DB858" s="38"/>
      <c r="DC858" s="38"/>
      <c r="DD858" s="38"/>
      <c r="DE858" s="38"/>
      <c r="DF858" s="38"/>
      <c r="DG858" s="38"/>
      <c r="DH858" s="38"/>
      <c r="DI858" s="38"/>
      <c r="DJ858" s="38"/>
      <c r="DK858" s="38"/>
      <c r="DL858" s="38"/>
      <c r="DM858" s="38"/>
      <c r="DN858" s="38"/>
      <c r="DO858" s="38"/>
      <c r="DP858" s="38"/>
      <c r="DQ858" s="38"/>
      <c r="DR858" s="38"/>
      <c r="DS858" s="38"/>
      <c r="DT858" s="38"/>
      <c r="DU858" s="38"/>
      <c r="DV858" s="38"/>
      <c r="DW858" s="38"/>
      <c r="DX858" s="38"/>
      <c r="DY858" s="38"/>
      <c r="DZ858" s="38"/>
      <c r="EA858" s="38"/>
      <c r="EB858" s="38"/>
      <c r="EC858" s="38"/>
      <c r="ED858" s="38"/>
      <c r="EE858" s="38"/>
      <c r="EF858" s="38"/>
      <c r="EG858" s="38"/>
      <c r="EH858" s="38"/>
      <c r="EI858" s="38"/>
      <c r="EJ858" s="38"/>
      <c r="EK858" s="38"/>
      <c r="EL858" s="38"/>
      <c r="EM858" s="38"/>
      <c r="EN858" s="38"/>
      <c r="EO858" s="38"/>
      <c r="EP858" s="38"/>
      <c r="EQ858" s="38"/>
      <c r="ER858" s="38"/>
      <c r="ES858" s="38"/>
      <c r="ET858" s="38"/>
      <c r="EU858" s="38"/>
      <c r="EV858" s="38"/>
      <c r="EW858" s="38"/>
      <c r="EX858" s="38"/>
      <c r="EY858" s="38"/>
      <c r="EZ858" s="38"/>
    </row>
    <row r="859" spans="1:156" ht="20.100000000000001" customHeight="1" x14ac:dyDescent="0.25">
      <c r="A859" s="43"/>
      <c r="B859" s="54"/>
      <c r="C859" s="55"/>
      <c r="D859" s="43"/>
      <c r="E859" s="43"/>
      <c r="F859" s="43"/>
      <c r="G859" s="43"/>
      <c r="H859" s="43"/>
      <c r="I859" s="56"/>
      <c r="J859" s="38"/>
      <c r="L859" s="41"/>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c r="CY859" s="38"/>
      <c r="CZ859" s="38"/>
      <c r="DA859" s="38"/>
      <c r="DB859" s="38"/>
      <c r="DC859" s="38"/>
      <c r="DD859" s="38"/>
      <c r="DE859" s="38"/>
      <c r="DF859" s="38"/>
      <c r="DG859" s="38"/>
      <c r="DH859" s="38"/>
      <c r="DI859" s="38"/>
      <c r="DJ859" s="38"/>
      <c r="DK859" s="38"/>
      <c r="DL859" s="38"/>
      <c r="DM859" s="38"/>
      <c r="DN859" s="38"/>
      <c r="DO859" s="38"/>
      <c r="DP859" s="38"/>
      <c r="DQ859" s="38"/>
      <c r="DR859" s="38"/>
      <c r="DS859" s="38"/>
      <c r="DT859" s="38"/>
      <c r="DU859" s="38"/>
      <c r="DV859" s="38"/>
      <c r="DW859" s="38"/>
      <c r="DX859" s="38"/>
      <c r="DY859" s="38"/>
      <c r="DZ859" s="38"/>
      <c r="EA859" s="38"/>
      <c r="EB859" s="38"/>
      <c r="EC859" s="38"/>
      <c r="ED859" s="38"/>
      <c r="EE859" s="38"/>
      <c r="EF859" s="38"/>
      <c r="EG859" s="38"/>
      <c r="EH859" s="38"/>
      <c r="EI859" s="38"/>
      <c r="EJ859" s="38"/>
      <c r="EK859" s="38"/>
      <c r="EL859" s="38"/>
      <c r="EM859" s="38"/>
      <c r="EN859" s="38"/>
      <c r="EO859" s="38"/>
      <c r="EP859" s="38"/>
      <c r="EQ859" s="38"/>
      <c r="ER859" s="38"/>
      <c r="ES859" s="38"/>
      <c r="ET859" s="38"/>
      <c r="EU859" s="38"/>
      <c r="EV859" s="38"/>
      <c r="EW859" s="38"/>
      <c r="EX859" s="38"/>
      <c r="EY859" s="38"/>
      <c r="EZ859" s="38"/>
    </row>
    <row r="860" spans="1:156" ht="20.100000000000001" customHeight="1" x14ac:dyDescent="0.25">
      <c r="A860" s="43"/>
      <c r="B860" s="54"/>
      <c r="C860" s="55"/>
      <c r="D860" s="43"/>
      <c r="E860" s="43"/>
      <c r="F860" s="43"/>
      <c r="G860" s="43"/>
      <c r="H860" s="43"/>
      <c r="I860" s="56"/>
      <c r="J860" s="38"/>
      <c r="L860" s="41"/>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c r="CY860" s="38"/>
      <c r="CZ860" s="38"/>
      <c r="DA860" s="38"/>
      <c r="DB860" s="38"/>
      <c r="DC860" s="38"/>
      <c r="DD860" s="38"/>
      <c r="DE860" s="38"/>
      <c r="DF860" s="38"/>
      <c r="DG860" s="38"/>
      <c r="DH860" s="38"/>
      <c r="DI860" s="38"/>
      <c r="DJ860" s="38"/>
      <c r="DK860" s="38"/>
      <c r="DL860" s="38"/>
      <c r="DM860" s="38"/>
      <c r="DN860" s="38"/>
      <c r="DO860" s="38"/>
      <c r="DP860" s="38"/>
      <c r="DQ860" s="38"/>
      <c r="DR860" s="38"/>
      <c r="DS860" s="38"/>
      <c r="DT860" s="38"/>
      <c r="DU860" s="38"/>
      <c r="DV860" s="38"/>
      <c r="DW860" s="38"/>
      <c r="DX860" s="38"/>
      <c r="DY860" s="38"/>
      <c r="DZ860" s="38"/>
      <c r="EA860" s="38"/>
      <c r="EB860" s="38"/>
      <c r="EC860" s="38"/>
      <c r="ED860" s="38"/>
      <c r="EE860" s="38"/>
      <c r="EF860" s="38"/>
      <c r="EG860" s="38"/>
      <c r="EH860" s="38"/>
      <c r="EI860" s="38"/>
      <c r="EJ860" s="38"/>
      <c r="EK860" s="38"/>
      <c r="EL860" s="38"/>
      <c r="EM860" s="38"/>
      <c r="EN860" s="38"/>
      <c r="EO860" s="38"/>
      <c r="EP860" s="38"/>
      <c r="EQ860" s="38"/>
      <c r="ER860" s="38"/>
      <c r="ES860" s="38"/>
      <c r="ET860" s="38"/>
      <c r="EU860" s="38"/>
      <c r="EV860" s="38"/>
      <c r="EW860" s="38"/>
      <c r="EX860" s="38"/>
      <c r="EY860" s="38"/>
      <c r="EZ860" s="38"/>
    </row>
    <row r="861" spans="1:156" ht="20.100000000000001" customHeight="1" x14ac:dyDescent="0.25">
      <c r="A861" s="43"/>
      <c r="B861" s="54"/>
      <c r="C861" s="55"/>
      <c r="D861" s="43"/>
      <c r="E861" s="43"/>
      <c r="F861" s="43"/>
      <c r="G861" s="43"/>
      <c r="H861" s="43"/>
      <c r="I861" s="56"/>
      <c r="J861" s="38"/>
      <c r="L861" s="41"/>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c r="CY861" s="38"/>
      <c r="CZ861" s="38"/>
      <c r="DA861" s="38"/>
      <c r="DB861" s="38"/>
      <c r="DC861" s="38"/>
      <c r="DD861" s="38"/>
      <c r="DE861" s="38"/>
      <c r="DF861" s="38"/>
      <c r="DG861" s="38"/>
      <c r="DH861" s="38"/>
      <c r="DI861" s="38"/>
      <c r="DJ861" s="38"/>
      <c r="DK861" s="38"/>
      <c r="DL861" s="38"/>
      <c r="DM861" s="38"/>
      <c r="DN861" s="38"/>
      <c r="DO861" s="38"/>
      <c r="DP861" s="38"/>
      <c r="DQ861" s="38"/>
      <c r="DR861" s="38"/>
      <c r="DS861" s="38"/>
      <c r="DT861" s="38"/>
      <c r="DU861" s="38"/>
      <c r="DV861" s="38"/>
      <c r="DW861" s="38"/>
      <c r="DX861" s="38"/>
      <c r="DY861" s="38"/>
      <c r="DZ861" s="38"/>
      <c r="EA861" s="38"/>
      <c r="EB861" s="38"/>
      <c r="EC861" s="38"/>
      <c r="ED861" s="38"/>
      <c r="EE861" s="38"/>
      <c r="EF861" s="38"/>
      <c r="EG861" s="38"/>
      <c r="EH861" s="38"/>
      <c r="EI861" s="38"/>
      <c r="EJ861" s="38"/>
      <c r="EK861" s="38"/>
      <c r="EL861" s="38"/>
      <c r="EM861" s="38"/>
      <c r="EN861" s="38"/>
      <c r="EO861" s="38"/>
      <c r="EP861" s="38"/>
      <c r="EQ861" s="38"/>
      <c r="ER861" s="38"/>
      <c r="ES861" s="38"/>
      <c r="ET861" s="38"/>
      <c r="EU861" s="38"/>
      <c r="EV861" s="38"/>
      <c r="EW861" s="38"/>
      <c r="EX861" s="38"/>
      <c r="EY861" s="38"/>
      <c r="EZ861" s="38"/>
    </row>
    <row r="862" spans="1:156" ht="20.100000000000001" customHeight="1" x14ac:dyDescent="0.25">
      <c r="A862" s="43"/>
      <c r="B862" s="54"/>
      <c r="C862" s="55"/>
      <c r="D862" s="43"/>
      <c r="E862" s="43"/>
      <c r="F862" s="43"/>
      <c r="G862" s="43"/>
      <c r="H862" s="43"/>
      <c r="I862" s="56"/>
      <c r="J862" s="38"/>
      <c r="L862" s="41"/>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c r="CY862" s="38"/>
      <c r="CZ862" s="38"/>
      <c r="DA862" s="38"/>
      <c r="DB862" s="38"/>
      <c r="DC862" s="38"/>
      <c r="DD862" s="38"/>
      <c r="DE862" s="38"/>
      <c r="DF862" s="38"/>
      <c r="DG862" s="38"/>
      <c r="DH862" s="38"/>
      <c r="DI862" s="38"/>
      <c r="DJ862" s="38"/>
      <c r="DK862" s="38"/>
      <c r="DL862" s="38"/>
      <c r="DM862" s="38"/>
      <c r="DN862" s="38"/>
      <c r="DO862" s="38"/>
      <c r="DP862" s="38"/>
      <c r="DQ862" s="38"/>
      <c r="DR862" s="38"/>
      <c r="DS862" s="38"/>
      <c r="DT862" s="38"/>
      <c r="DU862" s="38"/>
      <c r="DV862" s="38"/>
      <c r="DW862" s="38"/>
      <c r="DX862" s="38"/>
      <c r="DY862" s="38"/>
      <c r="DZ862" s="38"/>
      <c r="EA862" s="38"/>
      <c r="EB862" s="38"/>
      <c r="EC862" s="38"/>
      <c r="ED862" s="38"/>
      <c r="EE862" s="38"/>
      <c r="EF862" s="38"/>
      <c r="EG862" s="38"/>
      <c r="EH862" s="38"/>
      <c r="EI862" s="38"/>
      <c r="EJ862" s="38"/>
      <c r="EK862" s="38"/>
      <c r="EL862" s="38"/>
      <c r="EM862" s="38"/>
      <c r="EN862" s="38"/>
      <c r="EO862" s="38"/>
      <c r="EP862" s="38"/>
      <c r="EQ862" s="38"/>
      <c r="ER862" s="38"/>
      <c r="ES862" s="38"/>
      <c r="ET862" s="38"/>
      <c r="EU862" s="38"/>
      <c r="EV862" s="38"/>
      <c r="EW862" s="38"/>
      <c r="EX862" s="38"/>
      <c r="EY862" s="38"/>
      <c r="EZ862" s="38"/>
    </row>
    <row r="863" spans="1:156" ht="20.100000000000001" customHeight="1" x14ac:dyDescent="0.25">
      <c r="A863" s="43"/>
      <c r="B863" s="54"/>
      <c r="C863" s="55"/>
      <c r="D863" s="43"/>
      <c r="E863" s="43"/>
      <c r="F863" s="43"/>
      <c r="G863" s="43"/>
      <c r="H863" s="43"/>
      <c r="I863" s="56"/>
      <c r="J863" s="38"/>
      <c r="L863" s="41"/>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c r="CY863" s="38"/>
      <c r="CZ863" s="38"/>
      <c r="DA863" s="38"/>
      <c r="DB863" s="38"/>
      <c r="DC863" s="38"/>
      <c r="DD863" s="38"/>
      <c r="DE863" s="38"/>
      <c r="DF863" s="38"/>
      <c r="DG863" s="38"/>
      <c r="DH863" s="38"/>
      <c r="DI863" s="38"/>
      <c r="DJ863" s="38"/>
      <c r="DK863" s="38"/>
      <c r="DL863" s="38"/>
      <c r="DM863" s="38"/>
      <c r="DN863" s="38"/>
      <c r="DO863" s="38"/>
      <c r="DP863" s="38"/>
      <c r="DQ863" s="38"/>
      <c r="DR863" s="38"/>
      <c r="DS863" s="38"/>
      <c r="DT863" s="38"/>
      <c r="DU863" s="38"/>
      <c r="DV863" s="38"/>
      <c r="DW863" s="38"/>
      <c r="DX863" s="38"/>
      <c r="DY863" s="38"/>
      <c r="DZ863" s="38"/>
      <c r="EA863" s="38"/>
      <c r="EB863" s="38"/>
      <c r="EC863" s="38"/>
      <c r="ED863" s="38"/>
      <c r="EE863" s="38"/>
      <c r="EF863" s="38"/>
      <c r="EG863" s="38"/>
      <c r="EH863" s="38"/>
      <c r="EI863" s="38"/>
      <c r="EJ863" s="38"/>
      <c r="EK863" s="38"/>
      <c r="EL863" s="38"/>
      <c r="EM863" s="38"/>
      <c r="EN863" s="38"/>
      <c r="EO863" s="38"/>
      <c r="EP863" s="38"/>
      <c r="EQ863" s="38"/>
      <c r="ER863" s="38"/>
      <c r="ES863" s="38"/>
      <c r="ET863" s="38"/>
      <c r="EU863" s="38"/>
      <c r="EV863" s="38"/>
      <c r="EW863" s="38"/>
      <c r="EX863" s="38"/>
      <c r="EY863" s="38"/>
      <c r="EZ863" s="38"/>
    </row>
    <row r="864" spans="1:156" ht="20.100000000000001" customHeight="1" x14ac:dyDescent="0.25">
      <c r="A864" s="43"/>
      <c r="B864" s="54"/>
      <c r="C864" s="55"/>
      <c r="D864" s="43"/>
      <c r="E864" s="43"/>
      <c r="F864" s="43"/>
      <c r="G864" s="43"/>
      <c r="H864" s="43"/>
      <c r="I864" s="56"/>
      <c r="J864" s="38"/>
      <c r="L864" s="41"/>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c r="CY864" s="38"/>
      <c r="CZ864" s="38"/>
      <c r="DA864" s="38"/>
      <c r="DB864" s="38"/>
      <c r="DC864" s="38"/>
      <c r="DD864" s="38"/>
      <c r="DE864" s="38"/>
      <c r="DF864" s="38"/>
      <c r="DG864" s="38"/>
      <c r="DH864" s="38"/>
      <c r="DI864" s="38"/>
      <c r="DJ864" s="38"/>
      <c r="DK864" s="38"/>
      <c r="DL864" s="38"/>
      <c r="DM864" s="38"/>
      <c r="DN864" s="38"/>
      <c r="DO864" s="38"/>
      <c r="DP864" s="38"/>
      <c r="DQ864" s="38"/>
      <c r="DR864" s="38"/>
      <c r="DS864" s="38"/>
      <c r="DT864" s="38"/>
      <c r="DU864" s="38"/>
      <c r="DV864" s="38"/>
      <c r="DW864" s="38"/>
      <c r="DX864" s="38"/>
      <c r="DY864" s="38"/>
      <c r="DZ864" s="38"/>
      <c r="EA864" s="38"/>
      <c r="EB864" s="38"/>
      <c r="EC864" s="38"/>
      <c r="ED864" s="38"/>
      <c r="EE864" s="38"/>
      <c r="EF864" s="38"/>
      <c r="EG864" s="38"/>
      <c r="EH864" s="38"/>
      <c r="EI864" s="38"/>
      <c r="EJ864" s="38"/>
      <c r="EK864" s="38"/>
      <c r="EL864" s="38"/>
      <c r="EM864" s="38"/>
      <c r="EN864" s="38"/>
      <c r="EO864" s="38"/>
      <c r="EP864" s="38"/>
      <c r="EQ864" s="38"/>
      <c r="ER864" s="38"/>
      <c r="ES864" s="38"/>
      <c r="ET864" s="38"/>
      <c r="EU864" s="38"/>
      <c r="EV864" s="38"/>
      <c r="EW864" s="38"/>
      <c r="EX864" s="38"/>
      <c r="EY864" s="38"/>
      <c r="EZ864" s="38"/>
    </row>
    <row r="865" spans="1:156" ht="20.100000000000001" customHeight="1" x14ac:dyDescent="0.25">
      <c r="A865" s="43"/>
      <c r="B865" s="54"/>
      <c r="C865" s="55"/>
      <c r="D865" s="43"/>
      <c r="E865" s="43"/>
      <c r="F865" s="43"/>
      <c r="G865" s="43"/>
      <c r="H865" s="43"/>
      <c r="I865" s="56"/>
      <c r="J865" s="38"/>
      <c r="L865" s="41"/>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c r="BC865" s="38"/>
      <c r="BD865" s="38"/>
      <c r="BE865" s="38"/>
      <c r="BF865" s="38"/>
      <c r="BG865" s="38"/>
      <c r="BH865" s="38"/>
      <c r="BI865" s="38"/>
      <c r="BJ865" s="38"/>
      <c r="BK865" s="38"/>
      <c r="BL865" s="38"/>
      <c r="BM865" s="38"/>
      <c r="BN865" s="38"/>
      <c r="BO865" s="38"/>
      <c r="BP865" s="38"/>
      <c r="BQ865" s="38"/>
      <c r="BR865" s="38"/>
      <c r="BS865" s="38"/>
      <c r="BT865" s="38"/>
      <c r="BU865" s="38"/>
      <c r="BV865" s="38"/>
      <c r="BW865" s="38"/>
      <c r="BX865" s="38"/>
      <c r="BY865" s="38"/>
      <c r="BZ865" s="38"/>
      <c r="CA865" s="38"/>
      <c r="CB865" s="38"/>
      <c r="CC865" s="38"/>
      <c r="CD865" s="38"/>
      <c r="CE865" s="38"/>
      <c r="CF865" s="38"/>
      <c r="CG865" s="38"/>
      <c r="CH865" s="38"/>
      <c r="CI865" s="38"/>
      <c r="CJ865" s="38"/>
      <c r="CK865" s="38"/>
      <c r="CL865" s="38"/>
      <c r="CM865" s="38"/>
      <c r="CN865" s="38"/>
      <c r="CO865" s="38"/>
      <c r="CP865" s="38"/>
      <c r="CQ865" s="38"/>
      <c r="CR865" s="38"/>
      <c r="CS865" s="38"/>
      <c r="CT865" s="38"/>
      <c r="CU865" s="38"/>
      <c r="CV865" s="38"/>
      <c r="CW865" s="38"/>
      <c r="CX865" s="38"/>
      <c r="CY865" s="38"/>
      <c r="CZ865" s="38"/>
      <c r="DA865" s="38"/>
      <c r="DB865" s="38"/>
      <c r="DC865" s="38"/>
      <c r="DD865" s="38"/>
      <c r="DE865" s="38"/>
      <c r="DF865" s="38"/>
      <c r="DG865" s="38"/>
      <c r="DH865" s="38"/>
      <c r="DI865" s="38"/>
      <c r="DJ865" s="38"/>
      <c r="DK865" s="38"/>
      <c r="DL865" s="38"/>
      <c r="DM865" s="38"/>
      <c r="DN865" s="38"/>
      <c r="DO865" s="38"/>
      <c r="DP865" s="38"/>
      <c r="DQ865" s="38"/>
      <c r="DR865" s="38"/>
      <c r="DS865" s="38"/>
      <c r="DT865" s="38"/>
      <c r="DU865" s="38"/>
      <c r="DV865" s="38"/>
      <c r="DW865" s="38"/>
      <c r="DX865" s="38"/>
      <c r="DY865" s="38"/>
      <c r="DZ865" s="38"/>
      <c r="EA865" s="38"/>
      <c r="EB865" s="38"/>
      <c r="EC865" s="38"/>
      <c r="ED865" s="38"/>
      <c r="EE865" s="38"/>
      <c r="EF865" s="38"/>
      <c r="EG865" s="38"/>
      <c r="EH865" s="38"/>
      <c r="EI865" s="38"/>
      <c r="EJ865" s="38"/>
      <c r="EK865" s="38"/>
      <c r="EL865" s="38"/>
      <c r="EM865" s="38"/>
      <c r="EN865" s="38"/>
      <c r="EO865" s="38"/>
      <c r="EP865" s="38"/>
      <c r="EQ865" s="38"/>
      <c r="ER865" s="38"/>
      <c r="ES865" s="38"/>
      <c r="ET865" s="38"/>
      <c r="EU865" s="38"/>
      <c r="EV865" s="38"/>
      <c r="EW865" s="38"/>
      <c r="EX865" s="38"/>
      <c r="EY865" s="38"/>
      <c r="EZ865" s="38"/>
    </row>
    <row r="866" spans="1:156" ht="20.100000000000001" customHeight="1" x14ac:dyDescent="0.25">
      <c r="A866" s="43"/>
      <c r="B866" s="54"/>
      <c r="C866" s="55"/>
      <c r="D866" s="43"/>
      <c r="E866" s="43"/>
      <c r="F866" s="43"/>
      <c r="G866" s="43"/>
      <c r="H866" s="43"/>
      <c r="I866" s="56"/>
      <c r="J866" s="38"/>
      <c r="L866" s="41"/>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c r="CR866" s="38"/>
      <c r="CS866" s="38"/>
      <c r="CT866" s="38"/>
      <c r="CU866" s="38"/>
      <c r="CV866" s="38"/>
      <c r="CW866" s="38"/>
      <c r="CX866" s="38"/>
      <c r="CY866" s="38"/>
      <c r="CZ866" s="38"/>
      <c r="DA866" s="38"/>
      <c r="DB866" s="38"/>
      <c r="DC866" s="38"/>
      <c r="DD866" s="38"/>
      <c r="DE866" s="38"/>
      <c r="DF866" s="38"/>
      <c r="DG866" s="38"/>
      <c r="DH866" s="38"/>
      <c r="DI866" s="38"/>
      <c r="DJ866" s="38"/>
      <c r="DK866" s="38"/>
      <c r="DL866" s="38"/>
      <c r="DM866" s="38"/>
      <c r="DN866" s="38"/>
      <c r="DO866" s="38"/>
      <c r="DP866" s="38"/>
      <c r="DQ866" s="38"/>
      <c r="DR866" s="38"/>
      <c r="DS866" s="38"/>
      <c r="DT866" s="38"/>
      <c r="DU866" s="38"/>
      <c r="DV866" s="38"/>
      <c r="DW866" s="38"/>
      <c r="DX866" s="38"/>
      <c r="DY866" s="38"/>
      <c r="DZ866" s="38"/>
      <c r="EA866" s="38"/>
      <c r="EB866" s="38"/>
      <c r="EC866" s="38"/>
      <c r="ED866" s="38"/>
      <c r="EE866" s="38"/>
      <c r="EF866" s="38"/>
      <c r="EG866" s="38"/>
      <c r="EH866" s="38"/>
      <c r="EI866" s="38"/>
      <c r="EJ866" s="38"/>
      <c r="EK866" s="38"/>
      <c r="EL866" s="38"/>
      <c r="EM866" s="38"/>
      <c r="EN866" s="38"/>
      <c r="EO866" s="38"/>
      <c r="EP866" s="38"/>
      <c r="EQ866" s="38"/>
      <c r="ER866" s="38"/>
      <c r="ES866" s="38"/>
      <c r="ET866" s="38"/>
      <c r="EU866" s="38"/>
      <c r="EV866" s="38"/>
      <c r="EW866" s="38"/>
      <c r="EX866" s="38"/>
      <c r="EY866" s="38"/>
      <c r="EZ866" s="38"/>
    </row>
    <row r="867" spans="1:156" ht="20.100000000000001" customHeight="1" x14ac:dyDescent="0.25">
      <c r="A867" s="43"/>
      <c r="B867" s="54"/>
      <c r="C867" s="55"/>
      <c r="D867" s="43"/>
      <c r="E867" s="43"/>
      <c r="F867" s="43"/>
      <c r="G867" s="43"/>
      <c r="H867" s="43"/>
      <c r="I867" s="56"/>
      <c r="J867" s="38"/>
      <c r="L867" s="41"/>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c r="BC867" s="38"/>
      <c r="BD867" s="38"/>
      <c r="BE867" s="38"/>
      <c r="BF867" s="38"/>
      <c r="BG867" s="38"/>
      <c r="BH867" s="38"/>
      <c r="BI867" s="38"/>
      <c r="BJ867" s="38"/>
      <c r="BK867" s="38"/>
      <c r="BL867" s="38"/>
      <c r="BM867" s="38"/>
      <c r="BN867" s="38"/>
      <c r="BO867" s="38"/>
      <c r="BP867" s="38"/>
      <c r="BQ867" s="38"/>
      <c r="BR867" s="38"/>
      <c r="BS867" s="38"/>
      <c r="BT867" s="38"/>
      <c r="BU867" s="38"/>
      <c r="BV867" s="38"/>
      <c r="BW867" s="38"/>
      <c r="BX867" s="38"/>
      <c r="BY867" s="38"/>
      <c r="BZ867" s="38"/>
      <c r="CA867" s="38"/>
      <c r="CB867" s="38"/>
      <c r="CC867" s="38"/>
      <c r="CD867" s="38"/>
      <c r="CE867" s="38"/>
      <c r="CF867" s="38"/>
      <c r="CG867" s="38"/>
      <c r="CH867" s="38"/>
      <c r="CI867" s="38"/>
      <c r="CJ867" s="38"/>
      <c r="CK867" s="38"/>
      <c r="CL867" s="38"/>
      <c r="CM867" s="38"/>
      <c r="CN867" s="38"/>
      <c r="CO867" s="38"/>
      <c r="CP867" s="38"/>
      <c r="CQ867" s="38"/>
      <c r="CR867" s="38"/>
      <c r="CS867" s="38"/>
      <c r="CT867" s="38"/>
      <c r="CU867" s="38"/>
      <c r="CV867" s="38"/>
      <c r="CW867" s="38"/>
      <c r="CX867" s="38"/>
      <c r="CY867" s="38"/>
      <c r="CZ867" s="38"/>
      <c r="DA867" s="38"/>
      <c r="DB867" s="38"/>
      <c r="DC867" s="38"/>
      <c r="DD867" s="38"/>
      <c r="DE867" s="38"/>
      <c r="DF867" s="38"/>
      <c r="DG867" s="38"/>
      <c r="DH867" s="38"/>
      <c r="DI867" s="38"/>
      <c r="DJ867" s="38"/>
      <c r="DK867" s="38"/>
      <c r="DL867" s="38"/>
      <c r="DM867" s="38"/>
      <c r="DN867" s="38"/>
      <c r="DO867" s="38"/>
      <c r="DP867" s="38"/>
      <c r="DQ867" s="38"/>
      <c r="DR867" s="38"/>
      <c r="DS867" s="38"/>
      <c r="DT867" s="38"/>
      <c r="DU867" s="38"/>
      <c r="DV867" s="38"/>
      <c r="DW867" s="38"/>
      <c r="DX867" s="38"/>
      <c r="DY867" s="38"/>
      <c r="DZ867" s="38"/>
      <c r="EA867" s="38"/>
      <c r="EB867" s="38"/>
      <c r="EC867" s="38"/>
      <c r="ED867" s="38"/>
      <c r="EE867" s="38"/>
      <c r="EF867" s="38"/>
      <c r="EG867" s="38"/>
      <c r="EH867" s="38"/>
      <c r="EI867" s="38"/>
      <c r="EJ867" s="38"/>
      <c r="EK867" s="38"/>
      <c r="EL867" s="38"/>
      <c r="EM867" s="38"/>
      <c r="EN867" s="38"/>
      <c r="EO867" s="38"/>
      <c r="EP867" s="38"/>
      <c r="EQ867" s="38"/>
      <c r="ER867" s="38"/>
      <c r="ES867" s="38"/>
      <c r="ET867" s="38"/>
      <c r="EU867" s="38"/>
      <c r="EV867" s="38"/>
      <c r="EW867" s="38"/>
      <c r="EX867" s="38"/>
      <c r="EY867" s="38"/>
      <c r="EZ867" s="38"/>
    </row>
    <row r="868" spans="1:156" ht="20.100000000000001" customHeight="1" x14ac:dyDescent="0.25">
      <c r="A868" s="43"/>
      <c r="B868" s="54"/>
      <c r="C868" s="55"/>
      <c r="D868" s="43"/>
      <c r="E868" s="43"/>
      <c r="F868" s="43"/>
      <c r="G868" s="43"/>
      <c r="H868" s="43"/>
      <c r="I868" s="56"/>
      <c r="J868" s="38"/>
      <c r="L868" s="41"/>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c r="CY868" s="38"/>
      <c r="CZ868" s="38"/>
      <c r="DA868" s="38"/>
      <c r="DB868" s="38"/>
      <c r="DC868" s="38"/>
      <c r="DD868" s="38"/>
      <c r="DE868" s="38"/>
      <c r="DF868" s="38"/>
      <c r="DG868" s="38"/>
      <c r="DH868" s="38"/>
      <c r="DI868" s="38"/>
      <c r="DJ868" s="38"/>
      <c r="DK868" s="38"/>
      <c r="DL868" s="38"/>
      <c r="DM868" s="38"/>
      <c r="DN868" s="38"/>
      <c r="DO868" s="38"/>
      <c r="DP868" s="38"/>
      <c r="DQ868" s="38"/>
      <c r="DR868" s="38"/>
      <c r="DS868" s="38"/>
      <c r="DT868" s="38"/>
      <c r="DU868" s="38"/>
      <c r="DV868" s="38"/>
      <c r="DW868" s="38"/>
      <c r="DX868" s="38"/>
      <c r="DY868" s="38"/>
      <c r="DZ868" s="38"/>
      <c r="EA868" s="38"/>
      <c r="EB868" s="38"/>
      <c r="EC868" s="38"/>
      <c r="ED868" s="38"/>
      <c r="EE868" s="38"/>
      <c r="EF868" s="38"/>
      <c r="EG868" s="38"/>
      <c r="EH868" s="38"/>
      <c r="EI868" s="38"/>
      <c r="EJ868" s="38"/>
      <c r="EK868" s="38"/>
      <c r="EL868" s="38"/>
      <c r="EM868" s="38"/>
      <c r="EN868" s="38"/>
      <c r="EO868" s="38"/>
      <c r="EP868" s="38"/>
      <c r="EQ868" s="38"/>
      <c r="ER868" s="38"/>
      <c r="ES868" s="38"/>
      <c r="ET868" s="38"/>
      <c r="EU868" s="38"/>
      <c r="EV868" s="38"/>
      <c r="EW868" s="38"/>
      <c r="EX868" s="38"/>
      <c r="EY868" s="38"/>
      <c r="EZ868" s="38"/>
    </row>
    <row r="869" spans="1:156" ht="20.100000000000001" customHeight="1" x14ac:dyDescent="0.25">
      <c r="A869" s="43"/>
      <c r="B869" s="54"/>
      <c r="C869" s="55"/>
      <c r="D869" s="43"/>
      <c r="E869" s="43"/>
      <c r="F869" s="43"/>
      <c r="G869" s="43"/>
      <c r="H869" s="43"/>
      <c r="I869" s="56"/>
      <c r="J869" s="38"/>
      <c r="L869" s="41"/>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c r="CY869" s="38"/>
      <c r="CZ869" s="38"/>
      <c r="DA869" s="38"/>
      <c r="DB869" s="38"/>
      <c r="DC869" s="38"/>
      <c r="DD869" s="38"/>
      <c r="DE869" s="38"/>
      <c r="DF869" s="38"/>
      <c r="DG869" s="38"/>
      <c r="DH869" s="38"/>
      <c r="DI869" s="38"/>
      <c r="DJ869" s="38"/>
      <c r="DK869" s="38"/>
      <c r="DL869" s="38"/>
      <c r="DM869" s="38"/>
      <c r="DN869" s="38"/>
      <c r="DO869" s="38"/>
      <c r="DP869" s="38"/>
      <c r="DQ869" s="38"/>
      <c r="DR869" s="38"/>
      <c r="DS869" s="38"/>
      <c r="DT869" s="38"/>
      <c r="DU869" s="38"/>
      <c r="DV869" s="38"/>
      <c r="DW869" s="38"/>
      <c r="DX869" s="38"/>
      <c r="DY869" s="38"/>
      <c r="DZ869" s="38"/>
      <c r="EA869" s="38"/>
      <c r="EB869" s="38"/>
      <c r="EC869" s="38"/>
      <c r="ED869" s="38"/>
      <c r="EE869" s="38"/>
      <c r="EF869" s="38"/>
      <c r="EG869" s="38"/>
      <c r="EH869" s="38"/>
      <c r="EI869" s="38"/>
      <c r="EJ869" s="38"/>
      <c r="EK869" s="38"/>
      <c r="EL869" s="38"/>
      <c r="EM869" s="38"/>
      <c r="EN869" s="38"/>
      <c r="EO869" s="38"/>
      <c r="EP869" s="38"/>
      <c r="EQ869" s="38"/>
      <c r="ER869" s="38"/>
      <c r="ES869" s="38"/>
      <c r="ET869" s="38"/>
      <c r="EU869" s="38"/>
      <c r="EV869" s="38"/>
      <c r="EW869" s="38"/>
      <c r="EX869" s="38"/>
      <c r="EY869" s="38"/>
      <c r="EZ869" s="38"/>
    </row>
    <row r="870" spans="1:156" ht="20.100000000000001" customHeight="1" x14ac:dyDescent="0.25">
      <c r="A870" s="43"/>
      <c r="B870" s="54"/>
      <c r="C870" s="55"/>
      <c r="D870" s="43"/>
      <c r="E870" s="43"/>
      <c r="F870" s="43"/>
      <c r="G870" s="43"/>
      <c r="H870" s="43"/>
      <c r="I870" s="56"/>
      <c r="J870" s="38"/>
      <c r="L870" s="41"/>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c r="CY870" s="38"/>
      <c r="CZ870" s="38"/>
      <c r="DA870" s="38"/>
      <c r="DB870" s="38"/>
      <c r="DC870" s="38"/>
      <c r="DD870" s="38"/>
      <c r="DE870" s="38"/>
      <c r="DF870" s="38"/>
      <c r="DG870" s="38"/>
      <c r="DH870" s="38"/>
      <c r="DI870" s="38"/>
      <c r="DJ870" s="38"/>
      <c r="DK870" s="38"/>
      <c r="DL870" s="38"/>
      <c r="DM870" s="38"/>
      <c r="DN870" s="38"/>
      <c r="DO870" s="38"/>
      <c r="DP870" s="38"/>
      <c r="DQ870" s="38"/>
      <c r="DR870" s="38"/>
      <c r="DS870" s="38"/>
      <c r="DT870" s="38"/>
      <c r="DU870" s="38"/>
      <c r="DV870" s="38"/>
      <c r="DW870" s="38"/>
      <c r="DX870" s="38"/>
      <c r="DY870" s="38"/>
      <c r="DZ870" s="38"/>
      <c r="EA870" s="38"/>
      <c r="EB870" s="38"/>
      <c r="EC870" s="38"/>
      <c r="ED870" s="38"/>
      <c r="EE870" s="38"/>
      <c r="EF870" s="38"/>
      <c r="EG870" s="38"/>
      <c r="EH870" s="38"/>
      <c r="EI870" s="38"/>
      <c r="EJ870" s="38"/>
      <c r="EK870" s="38"/>
      <c r="EL870" s="38"/>
      <c r="EM870" s="38"/>
      <c r="EN870" s="38"/>
      <c r="EO870" s="38"/>
      <c r="EP870" s="38"/>
      <c r="EQ870" s="38"/>
      <c r="ER870" s="38"/>
      <c r="ES870" s="38"/>
      <c r="ET870" s="38"/>
      <c r="EU870" s="38"/>
      <c r="EV870" s="38"/>
      <c r="EW870" s="38"/>
      <c r="EX870" s="38"/>
      <c r="EY870" s="38"/>
      <c r="EZ870" s="38"/>
    </row>
    <row r="871" spans="1:156" ht="20.100000000000001" customHeight="1" x14ac:dyDescent="0.25">
      <c r="A871" s="43"/>
      <c r="B871" s="54"/>
      <c r="C871" s="55"/>
      <c r="D871" s="43"/>
      <c r="E871" s="43"/>
      <c r="F871" s="43"/>
      <c r="G871" s="43"/>
      <c r="H871" s="43"/>
      <c r="I871" s="56"/>
      <c r="J871" s="38"/>
      <c r="L871" s="41"/>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c r="CY871" s="38"/>
      <c r="CZ871" s="38"/>
      <c r="DA871" s="38"/>
      <c r="DB871" s="38"/>
      <c r="DC871" s="38"/>
      <c r="DD871" s="38"/>
      <c r="DE871" s="38"/>
      <c r="DF871" s="38"/>
      <c r="DG871" s="38"/>
      <c r="DH871" s="38"/>
      <c r="DI871" s="38"/>
      <c r="DJ871" s="38"/>
      <c r="DK871" s="38"/>
      <c r="DL871" s="38"/>
      <c r="DM871" s="38"/>
      <c r="DN871" s="38"/>
      <c r="DO871" s="38"/>
      <c r="DP871" s="38"/>
      <c r="DQ871" s="38"/>
      <c r="DR871" s="38"/>
      <c r="DS871" s="38"/>
      <c r="DT871" s="38"/>
      <c r="DU871" s="38"/>
      <c r="DV871" s="38"/>
      <c r="DW871" s="38"/>
      <c r="DX871" s="38"/>
      <c r="DY871" s="38"/>
      <c r="DZ871" s="38"/>
      <c r="EA871" s="38"/>
      <c r="EB871" s="38"/>
      <c r="EC871" s="38"/>
      <c r="ED871" s="38"/>
      <c r="EE871" s="38"/>
      <c r="EF871" s="38"/>
      <c r="EG871" s="38"/>
      <c r="EH871" s="38"/>
      <c r="EI871" s="38"/>
      <c r="EJ871" s="38"/>
      <c r="EK871" s="38"/>
      <c r="EL871" s="38"/>
      <c r="EM871" s="38"/>
      <c r="EN871" s="38"/>
      <c r="EO871" s="38"/>
      <c r="EP871" s="38"/>
      <c r="EQ871" s="38"/>
      <c r="ER871" s="38"/>
      <c r="ES871" s="38"/>
      <c r="ET871" s="38"/>
      <c r="EU871" s="38"/>
      <c r="EV871" s="38"/>
      <c r="EW871" s="38"/>
      <c r="EX871" s="38"/>
      <c r="EY871" s="38"/>
      <c r="EZ871" s="38"/>
    </row>
    <row r="872" spans="1:156" ht="20.100000000000001" customHeight="1" x14ac:dyDescent="0.25">
      <c r="A872" s="43"/>
      <c r="B872" s="54"/>
      <c r="C872" s="55"/>
      <c r="D872" s="43"/>
      <c r="E872" s="43"/>
      <c r="F872" s="43"/>
      <c r="G872" s="43"/>
      <c r="H872" s="43"/>
      <c r="I872" s="56"/>
      <c r="J872" s="38"/>
      <c r="L872" s="41"/>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c r="CY872" s="38"/>
      <c r="CZ872" s="38"/>
      <c r="DA872" s="38"/>
      <c r="DB872" s="38"/>
      <c r="DC872" s="38"/>
      <c r="DD872" s="38"/>
      <c r="DE872" s="38"/>
      <c r="DF872" s="38"/>
      <c r="DG872" s="38"/>
      <c r="DH872" s="38"/>
      <c r="DI872" s="38"/>
      <c r="DJ872" s="38"/>
      <c r="DK872" s="38"/>
      <c r="DL872" s="38"/>
      <c r="DM872" s="38"/>
      <c r="DN872" s="38"/>
      <c r="DO872" s="38"/>
      <c r="DP872" s="38"/>
      <c r="DQ872" s="38"/>
      <c r="DR872" s="38"/>
      <c r="DS872" s="38"/>
      <c r="DT872" s="38"/>
      <c r="DU872" s="38"/>
      <c r="DV872" s="38"/>
      <c r="DW872" s="38"/>
      <c r="DX872" s="38"/>
      <c r="DY872" s="38"/>
      <c r="DZ872" s="38"/>
      <c r="EA872" s="38"/>
      <c r="EB872" s="38"/>
      <c r="EC872" s="38"/>
      <c r="ED872" s="38"/>
      <c r="EE872" s="38"/>
      <c r="EF872" s="38"/>
      <c r="EG872" s="38"/>
      <c r="EH872" s="38"/>
      <c r="EI872" s="38"/>
      <c r="EJ872" s="38"/>
      <c r="EK872" s="38"/>
      <c r="EL872" s="38"/>
      <c r="EM872" s="38"/>
      <c r="EN872" s="38"/>
      <c r="EO872" s="38"/>
      <c r="EP872" s="38"/>
      <c r="EQ872" s="38"/>
      <c r="ER872" s="38"/>
      <c r="ES872" s="38"/>
      <c r="ET872" s="38"/>
      <c r="EU872" s="38"/>
      <c r="EV872" s="38"/>
      <c r="EW872" s="38"/>
      <c r="EX872" s="38"/>
      <c r="EY872" s="38"/>
      <c r="EZ872" s="38"/>
    </row>
    <row r="873" spans="1:156" ht="20.100000000000001" customHeight="1" x14ac:dyDescent="0.25">
      <c r="A873" s="43"/>
      <c r="B873" s="54"/>
      <c r="C873" s="55"/>
      <c r="D873" s="43"/>
      <c r="E873" s="43"/>
      <c r="F873" s="43"/>
      <c r="G873" s="43"/>
      <c r="H873" s="43"/>
      <c r="I873" s="56"/>
      <c r="J873" s="38"/>
      <c r="L873" s="41"/>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c r="CY873" s="38"/>
      <c r="CZ873" s="38"/>
      <c r="DA873" s="38"/>
      <c r="DB873" s="38"/>
      <c r="DC873" s="38"/>
      <c r="DD873" s="38"/>
      <c r="DE873" s="38"/>
      <c r="DF873" s="38"/>
      <c r="DG873" s="38"/>
      <c r="DH873" s="38"/>
      <c r="DI873" s="38"/>
      <c r="DJ873" s="38"/>
      <c r="DK873" s="38"/>
      <c r="DL873" s="38"/>
      <c r="DM873" s="38"/>
      <c r="DN873" s="38"/>
      <c r="DO873" s="38"/>
      <c r="DP873" s="38"/>
      <c r="DQ873" s="38"/>
      <c r="DR873" s="38"/>
      <c r="DS873" s="38"/>
      <c r="DT873" s="38"/>
      <c r="DU873" s="38"/>
      <c r="DV873" s="38"/>
      <c r="DW873" s="38"/>
      <c r="DX873" s="38"/>
      <c r="DY873" s="38"/>
      <c r="DZ873" s="38"/>
      <c r="EA873" s="38"/>
      <c r="EB873" s="38"/>
      <c r="EC873" s="38"/>
      <c r="ED873" s="38"/>
      <c r="EE873" s="38"/>
      <c r="EF873" s="38"/>
      <c r="EG873" s="38"/>
      <c r="EH873" s="38"/>
      <c r="EI873" s="38"/>
      <c r="EJ873" s="38"/>
      <c r="EK873" s="38"/>
      <c r="EL873" s="38"/>
      <c r="EM873" s="38"/>
      <c r="EN873" s="38"/>
      <c r="EO873" s="38"/>
      <c r="EP873" s="38"/>
      <c r="EQ873" s="38"/>
      <c r="ER873" s="38"/>
      <c r="ES873" s="38"/>
      <c r="ET873" s="38"/>
      <c r="EU873" s="38"/>
      <c r="EV873" s="38"/>
      <c r="EW873" s="38"/>
      <c r="EX873" s="38"/>
      <c r="EY873" s="38"/>
      <c r="EZ873" s="38"/>
    </row>
    <row r="874" spans="1:156" ht="20.100000000000001" customHeight="1" x14ac:dyDescent="0.25">
      <c r="A874" s="43"/>
      <c r="B874" s="54"/>
      <c r="C874" s="55"/>
      <c r="D874" s="43"/>
      <c r="E874" s="43"/>
      <c r="F874" s="43"/>
      <c r="G874" s="43"/>
      <c r="H874" s="43"/>
      <c r="I874" s="56"/>
      <c r="J874" s="38"/>
      <c r="L874" s="41"/>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c r="CY874" s="38"/>
      <c r="CZ874" s="38"/>
      <c r="DA874" s="38"/>
      <c r="DB874" s="38"/>
      <c r="DC874" s="38"/>
      <c r="DD874" s="38"/>
      <c r="DE874" s="38"/>
      <c r="DF874" s="38"/>
      <c r="DG874" s="38"/>
      <c r="DH874" s="38"/>
      <c r="DI874" s="38"/>
      <c r="DJ874" s="38"/>
      <c r="DK874" s="38"/>
      <c r="DL874" s="38"/>
      <c r="DM874" s="38"/>
      <c r="DN874" s="38"/>
      <c r="DO874" s="38"/>
      <c r="DP874" s="38"/>
      <c r="DQ874" s="38"/>
      <c r="DR874" s="38"/>
      <c r="DS874" s="38"/>
      <c r="DT874" s="38"/>
      <c r="DU874" s="38"/>
      <c r="DV874" s="38"/>
      <c r="DW874" s="38"/>
      <c r="DX874" s="38"/>
      <c r="DY874" s="38"/>
      <c r="DZ874" s="38"/>
      <c r="EA874" s="38"/>
      <c r="EB874" s="38"/>
      <c r="EC874" s="38"/>
      <c r="ED874" s="38"/>
      <c r="EE874" s="38"/>
      <c r="EF874" s="38"/>
      <c r="EG874" s="38"/>
      <c r="EH874" s="38"/>
      <c r="EI874" s="38"/>
      <c r="EJ874" s="38"/>
      <c r="EK874" s="38"/>
      <c r="EL874" s="38"/>
      <c r="EM874" s="38"/>
      <c r="EN874" s="38"/>
      <c r="EO874" s="38"/>
      <c r="EP874" s="38"/>
      <c r="EQ874" s="38"/>
      <c r="ER874" s="38"/>
      <c r="ES874" s="38"/>
      <c r="ET874" s="38"/>
      <c r="EU874" s="38"/>
      <c r="EV874" s="38"/>
      <c r="EW874" s="38"/>
      <c r="EX874" s="38"/>
      <c r="EY874" s="38"/>
      <c r="EZ874" s="38"/>
    </row>
    <row r="875" spans="1:156" ht="20.100000000000001" customHeight="1" x14ac:dyDescent="0.25">
      <c r="A875" s="43"/>
      <c r="B875" s="54"/>
      <c r="C875" s="55"/>
      <c r="D875" s="43"/>
      <c r="E875" s="43"/>
      <c r="F875" s="43"/>
      <c r="G875" s="43"/>
      <c r="H875" s="43"/>
      <c r="I875" s="56"/>
      <c r="J875" s="38"/>
      <c r="L875" s="41"/>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c r="CY875" s="38"/>
      <c r="CZ875" s="38"/>
      <c r="DA875" s="38"/>
      <c r="DB875" s="38"/>
      <c r="DC875" s="38"/>
      <c r="DD875" s="38"/>
      <c r="DE875" s="38"/>
      <c r="DF875" s="38"/>
      <c r="DG875" s="38"/>
      <c r="DH875" s="38"/>
      <c r="DI875" s="38"/>
      <c r="DJ875" s="38"/>
      <c r="DK875" s="38"/>
      <c r="DL875" s="38"/>
      <c r="DM875" s="38"/>
      <c r="DN875" s="38"/>
      <c r="DO875" s="38"/>
      <c r="DP875" s="38"/>
      <c r="DQ875" s="38"/>
      <c r="DR875" s="38"/>
      <c r="DS875" s="38"/>
      <c r="DT875" s="38"/>
      <c r="DU875" s="38"/>
      <c r="DV875" s="38"/>
      <c r="DW875" s="38"/>
      <c r="DX875" s="38"/>
      <c r="DY875" s="38"/>
      <c r="DZ875" s="38"/>
      <c r="EA875" s="38"/>
      <c r="EB875" s="38"/>
      <c r="EC875" s="38"/>
      <c r="ED875" s="38"/>
      <c r="EE875" s="38"/>
      <c r="EF875" s="38"/>
      <c r="EG875" s="38"/>
      <c r="EH875" s="38"/>
      <c r="EI875" s="38"/>
      <c r="EJ875" s="38"/>
      <c r="EK875" s="38"/>
      <c r="EL875" s="38"/>
      <c r="EM875" s="38"/>
      <c r="EN875" s="38"/>
      <c r="EO875" s="38"/>
      <c r="EP875" s="38"/>
      <c r="EQ875" s="38"/>
      <c r="ER875" s="38"/>
      <c r="ES875" s="38"/>
      <c r="ET875" s="38"/>
      <c r="EU875" s="38"/>
      <c r="EV875" s="38"/>
      <c r="EW875" s="38"/>
      <c r="EX875" s="38"/>
      <c r="EY875" s="38"/>
      <c r="EZ875" s="38"/>
    </row>
    <row r="876" spans="1:156" ht="20.100000000000001" customHeight="1" x14ac:dyDescent="0.25">
      <c r="A876" s="43"/>
      <c r="B876" s="54"/>
      <c r="C876" s="55"/>
      <c r="D876" s="43"/>
      <c r="E876" s="43"/>
      <c r="F876" s="43"/>
      <c r="G876" s="43"/>
      <c r="H876" s="43"/>
      <c r="I876" s="56"/>
      <c r="J876" s="38"/>
      <c r="L876" s="41"/>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c r="CY876" s="38"/>
      <c r="CZ876" s="38"/>
      <c r="DA876" s="38"/>
      <c r="DB876" s="38"/>
      <c r="DC876" s="38"/>
      <c r="DD876" s="38"/>
      <c r="DE876" s="38"/>
      <c r="DF876" s="38"/>
      <c r="DG876" s="38"/>
      <c r="DH876" s="38"/>
      <c r="DI876" s="38"/>
      <c r="DJ876" s="38"/>
      <c r="DK876" s="38"/>
      <c r="DL876" s="38"/>
      <c r="DM876" s="38"/>
      <c r="DN876" s="38"/>
      <c r="DO876" s="38"/>
      <c r="DP876" s="38"/>
      <c r="DQ876" s="38"/>
      <c r="DR876" s="38"/>
      <c r="DS876" s="38"/>
      <c r="DT876" s="38"/>
      <c r="DU876" s="38"/>
      <c r="DV876" s="38"/>
      <c r="DW876" s="38"/>
      <c r="DX876" s="38"/>
      <c r="DY876" s="38"/>
      <c r="DZ876" s="38"/>
      <c r="EA876" s="38"/>
      <c r="EB876" s="38"/>
      <c r="EC876" s="38"/>
      <c r="ED876" s="38"/>
      <c r="EE876" s="38"/>
      <c r="EF876" s="38"/>
      <c r="EG876" s="38"/>
      <c r="EH876" s="38"/>
      <c r="EI876" s="38"/>
      <c r="EJ876" s="38"/>
      <c r="EK876" s="38"/>
      <c r="EL876" s="38"/>
      <c r="EM876" s="38"/>
      <c r="EN876" s="38"/>
      <c r="EO876" s="38"/>
      <c r="EP876" s="38"/>
      <c r="EQ876" s="38"/>
      <c r="ER876" s="38"/>
      <c r="ES876" s="38"/>
      <c r="ET876" s="38"/>
      <c r="EU876" s="38"/>
      <c r="EV876" s="38"/>
      <c r="EW876" s="38"/>
      <c r="EX876" s="38"/>
      <c r="EY876" s="38"/>
      <c r="EZ876" s="38"/>
    </row>
    <row r="877" spans="1:156" ht="20.100000000000001" customHeight="1" x14ac:dyDescent="0.25">
      <c r="A877" s="43"/>
      <c r="B877" s="54"/>
      <c r="C877" s="55"/>
      <c r="D877" s="43"/>
      <c r="E877" s="43"/>
      <c r="F877" s="43"/>
      <c r="G877" s="43"/>
      <c r="H877" s="43"/>
      <c r="I877" s="56"/>
      <c r="J877" s="38"/>
      <c r="L877" s="41"/>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c r="CY877" s="38"/>
      <c r="CZ877" s="38"/>
      <c r="DA877" s="38"/>
      <c r="DB877" s="38"/>
      <c r="DC877" s="38"/>
      <c r="DD877" s="38"/>
      <c r="DE877" s="38"/>
      <c r="DF877" s="38"/>
      <c r="DG877" s="38"/>
      <c r="DH877" s="38"/>
      <c r="DI877" s="38"/>
      <c r="DJ877" s="38"/>
      <c r="DK877" s="38"/>
      <c r="DL877" s="38"/>
      <c r="DM877" s="38"/>
      <c r="DN877" s="38"/>
      <c r="DO877" s="38"/>
      <c r="DP877" s="38"/>
      <c r="DQ877" s="38"/>
      <c r="DR877" s="38"/>
      <c r="DS877" s="38"/>
      <c r="DT877" s="38"/>
      <c r="DU877" s="38"/>
      <c r="DV877" s="38"/>
      <c r="DW877" s="38"/>
      <c r="DX877" s="38"/>
      <c r="DY877" s="38"/>
      <c r="DZ877" s="38"/>
      <c r="EA877" s="38"/>
      <c r="EB877" s="38"/>
      <c r="EC877" s="38"/>
      <c r="ED877" s="38"/>
      <c r="EE877" s="38"/>
      <c r="EF877" s="38"/>
      <c r="EG877" s="38"/>
      <c r="EH877" s="38"/>
      <c r="EI877" s="38"/>
      <c r="EJ877" s="38"/>
      <c r="EK877" s="38"/>
      <c r="EL877" s="38"/>
      <c r="EM877" s="38"/>
      <c r="EN877" s="38"/>
      <c r="EO877" s="38"/>
      <c r="EP877" s="38"/>
      <c r="EQ877" s="38"/>
      <c r="ER877" s="38"/>
      <c r="ES877" s="38"/>
      <c r="ET877" s="38"/>
      <c r="EU877" s="38"/>
      <c r="EV877" s="38"/>
      <c r="EW877" s="38"/>
      <c r="EX877" s="38"/>
      <c r="EY877" s="38"/>
      <c r="EZ877" s="38"/>
    </row>
    <row r="878" spans="1:156" ht="20.100000000000001" customHeight="1" x14ac:dyDescent="0.25">
      <c r="A878" s="43"/>
      <c r="B878" s="54"/>
      <c r="C878" s="55"/>
      <c r="D878" s="43"/>
      <c r="E878" s="43"/>
      <c r="F878" s="43"/>
      <c r="G878" s="43"/>
      <c r="H878" s="43"/>
      <c r="I878" s="56"/>
      <c r="J878" s="38"/>
      <c r="L878" s="41"/>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c r="CY878" s="38"/>
      <c r="CZ878" s="38"/>
      <c r="DA878" s="38"/>
      <c r="DB878" s="38"/>
      <c r="DC878" s="38"/>
      <c r="DD878" s="38"/>
      <c r="DE878" s="38"/>
      <c r="DF878" s="38"/>
      <c r="DG878" s="38"/>
      <c r="DH878" s="38"/>
      <c r="DI878" s="38"/>
      <c r="DJ878" s="38"/>
      <c r="DK878" s="38"/>
      <c r="DL878" s="38"/>
      <c r="DM878" s="38"/>
      <c r="DN878" s="38"/>
      <c r="DO878" s="38"/>
      <c r="DP878" s="38"/>
      <c r="DQ878" s="38"/>
      <c r="DR878" s="38"/>
      <c r="DS878" s="38"/>
      <c r="DT878" s="38"/>
      <c r="DU878" s="38"/>
      <c r="DV878" s="38"/>
      <c r="DW878" s="38"/>
      <c r="DX878" s="38"/>
      <c r="DY878" s="38"/>
      <c r="DZ878" s="38"/>
      <c r="EA878" s="38"/>
      <c r="EB878" s="38"/>
      <c r="EC878" s="38"/>
      <c r="ED878" s="38"/>
      <c r="EE878" s="38"/>
      <c r="EF878" s="38"/>
      <c r="EG878" s="38"/>
      <c r="EH878" s="38"/>
      <c r="EI878" s="38"/>
      <c r="EJ878" s="38"/>
      <c r="EK878" s="38"/>
      <c r="EL878" s="38"/>
      <c r="EM878" s="38"/>
      <c r="EN878" s="38"/>
      <c r="EO878" s="38"/>
      <c r="EP878" s="38"/>
      <c r="EQ878" s="38"/>
      <c r="ER878" s="38"/>
      <c r="ES878" s="38"/>
      <c r="ET878" s="38"/>
      <c r="EU878" s="38"/>
      <c r="EV878" s="38"/>
      <c r="EW878" s="38"/>
      <c r="EX878" s="38"/>
      <c r="EY878" s="38"/>
      <c r="EZ878" s="38"/>
    </row>
    <row r="879" spans="1:156" ht="20.100000000000001" customHeight="1" x14ac:dyDescent="0.25">
      <c r="A879" s="43"/>
      <c r="B879" s="54"/>
      <c r="C879" s="55"/>
      <c r="D879" s="43"/>
      <c r="E879" s="43"/>
      <c r="F879" s="43"/>
      <c r="G879" s="43"/>
      <c r="H879" s="43"/>
      <c r="I879" s="56"/>
      <c r="J879" s="38"/>
      <c r="L879" s="41"/>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c r="CY879" s="38"/>
      <c r="CZ879" s="38"/>
      <c r="DA879" s="38"/>
      <c r="DB879" s="38"/>
      <c r="DC879" s="38"/>
      <c r="DD879" s="38"/>
      <c r="DE879" s="38"/>
      <c r="DF879" s="38"/>
      <c r="DG879" s="38"/>
      <c r="DH879" s="38"/>
      <c r="DI879" s="38"/>
      <c r="DJ879" s="38"/>
      <c r="DK879" s="38"/>
      <c r="DL879" s="38"/>
      <c r="DM879" s="38"/>
      <c r="DN879" s="38"/>
      <c r="DO879" s="38"/>
      <c r="DP879" s="38"/>
      <c r="DQ879" s="38"/>
      <c r="DR879" s="38"/>
      <c r="DS879" s="38"/>
      <c r="DT879" s="38"/>
      <c r="DU879" s="38"/>
      <c r="DV879" s="38"/>
      <c r="DW879" s="38"/>
      <c r="DX879" s="38"/>
      <c r="DY879" s="38"/>
      <c r="DZ879" s="38"/>
      <c r="EA879" s="38"/>
      <c r="EB879" s="38"/>
      <c r="EC879" s="38"/>
      <c r="ED879" s="38"/>
      <c r="EE879" s="38"/>
      <c r="EF879" s="38"/>
      <c r="EG879" s="38"/>
      <c r="EH879" s="38"/>
      <c r="EI879" s="38"/>
      <c r="EJ879" s="38"/>
      <c r="EK879" s="38"/>
      <c r="EL879" s="38"/>
      <c r="EM879" s="38"/>
      <c r="EN879" s="38"/>
      <c r="EO879" s="38"/>
      <c r="EP879" s="38"/>
      <c r="EQ879" s="38"/>
      <c r="ER879" s="38"/>
      <c r="ES879" s="38"/>
      <c r="ET879" s="38"/>
      <c r="EU879" s="38"/>
      <c r="EV879" s="38"/>
      <c r="EW879" s="38"/>
      <c r="EX879" s="38"/>
      <c r="EY879" s="38"/>
      <c r="EZ879" s="38"/>
    </row>
    <row r="880" spans="1:156" ht="20.100000000000001" customHeight="1" x14ac:dyDescent="0.25">
      <c r="A880" s="43"/>
      <c r="B880" s="54"/>
      <c r="C880" s="55"/>
      <c r="D880" s="43"/>
      <c r="E880" s="43"/>
      <c r="F880" s="43"/>
      <c r="G880" s="43"/>
      <c r="H880" s="43"/>
      <c r="I880" s="56"/>
      <c r="J880" s="38"/>
      <c r="L880" s="41"/>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c r="DX880" s="38"/>
      <c r="DY880" s="38"/>
      <c r="DZ880" s="38"/>
      <c r="EA880" s="38"/>
      <c r="EB880" s="38"/>
      <c r="EC880" s="38"/>
      <c r="ED880" s="38"/>
      <c r="EE880" s="38"/>
      <c r="EF880" s="38"/>
      <c r="EG880" s="38"/>
      <c r="EH880" s="38"/>
      <c r="EI880" s="38"/>
      <c r="EJ880" s="38"/>
      <c r="EK880" s="38"/>
      <c r="EL880" s="38"/>
      <c r="EM880" s="38"/>
      <c r="EN880" s="38"/>
      <c r="EO880" s="38"/>
      <c r="EP880" s="38"/>
      <c r="EQ880" s="38"/>
      <c r="ER880" s="38"/>
      <c r="ES880" s="38"/>
      <c r="ET880" s="38"/>
      <c r="EU880" s="38"/>
      <c r="EV880" s="38"/>
      <c r="EW880" s="38"/>
      <c r="EX880" s="38"/>
      <c r="EY880" s="38"/>
      <c r="EZ880" s="38"/>
    </row>
    <row r="881" spans="1:156" ht="20.100000000000001" customHeight="1" x14ac:dyDescent="0.25">
      <c r="A881" s="43"/>
      <c r="B881" s="54"/>
      <c r="C881" s="55"/>
      <c r="D881" s="43"/>
      <c r="E881" s="43"/>
      <c r="F881" s="43"/>
      <c r="G881" s="43"/>
      <c r="H881" s="43"/>
      <c r="I881" s="56"/>
      <c r="J881" s="38"/>
      <c r="L881" s="41"/>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c r="DX881" s="38"/>
      <c r="DY881" s="38"/>
      <c r="DZ881" s="38"/>
      <c r="EA881" s="38"/>
      <c r="EB881" s="38"/>
      <c r="EC881" s="38"/>
      <c r="ED881" s="38"/>
      <c r="EE881" s="38"/>
      <c r="EF881" s="38"/>
      <c r="EG881" s="38"/>
      <c r="EH881" s="38"/>
      <c r="EI881" s="38"/>
      <c r="EJ881" s="38"/>
      <c r="EK881" s="38"/>
      <c r="EL881" s="38"/>
      <c r="EM881" s="38"/>
      <c r="EN881" s="38"/>
      <c r="EO881" s="38"/>
      <c r="EP881" s="38"/>
      <c r="EQ881" s="38"/>
      <c r="ER881" s="38"/>
      <c r="ES881" s="38"/>
      <c r="ET881" s="38"/>
      <c r="EU881" s="38"/>
      <c r="EV881" s="38"/>
      <c r="EW881" s="38"/>
      <c r="EX881" s="38"/>
      <c r="EY881" s="38"/>
      <c r="EZ881" s="38"/>
    </row>
    <row r="882" spans="1:156" ht="20.100000000000001" customHeight="1" x14ac:dyDescent="0.25">
      <c r="A882" s="43"/>
      <c r="B882" s="54"/>
      <c r="C882" s="55"/>
      <c r="D882" s="43"/>
      <c r="E882" s="43"/>
      <c r="F882" s="43"/>
      <c r="G882" s="43"/>
      <c r="H882" s="43"/>
      <c r="I882" s="56"/>
      <c r="J882" s="38"/>
      <c r="L882" s="41"/>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c r="DX882" s="38"/>
      <c r="DY882" s="38"/>
      <c r="DZ882" s="38"/>
      <c r="EA882" s="38"/>
      <c r="EB882" s="38"/>
      <c r="EC882" s="38"/>
      <c r="ED882" s="38"/>
      <c r="EE882" s="38"/>
      <c r="EF882" s="38"/>
      <c r="EG882" s="38"/>
      <c r="EH882" s="38"/>
      <c r="EI882" s="38"/>
      <c r="EJ882" s="38"/>
      <c r="EK882" s="38"/>
      <c r="EL882" s="38"/>
      <c r="EM882" s="38"/>
      <c r="EN882" s="38"/>
      <c r="EO882" s="38"/>
      <c r="EP882" s="38"/>
      <c r="EQ882" s="38"/>
      <c r="ER882" s="38"/>
      <c r="ES882" s="38"/>
      <c r="ET882" s="38"/>
      <c r="EU882" s="38"/>
      <c r="EV882" s="38"/>
      <c r="EW882" s="38"/>
      <c r="EX882" s="38"/>
      <c r="EY882" s="38"/>
      <c r="EZ882" s="38"/>
    </row>
    <row r="883" spans="1:156" ht="20.100000000000001" customHeight="1" x14ac:dyDescent="0.25">
      <c r="A883" s="43"/>
      <c r="B883" s="54"/>
      <c r="C883" s="55"/>
      <c r="D883" s="43"/>
      <c r="E883" s="43"/>
      <c r="F883" s="43"/>
      <c r="G883" s="43"/>
      <c r="H883" s="43"/>
      <c r="I883" s="56"/>
      <c r="J883" s="38"/>
      <c r="L883" s="41"/>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c r="DX883" s="38"/>
      <c r="DY883" s="38"/>
      <c r="DZ883" s="38"/>
      <c r="EA883" s="38"/>
      <c r="EB883" s="38"/>
      <c r="EC883" s="38"/>
      <c r="ED883" s="38"/>
      <c r="EE883" s="38"/>
      <c r="EF883" s="38"/>
      <c r="EG883" s="38"/>
      <c r="EH883" s="38"/>
      <c r="EI883" s="38"/>
      <c r="EJ883" s="38"/>
      <c r="EK883" s="38"/>
      <c r="EL883" s="38"/>
      <c r="EM883" s="38"/>
      <c r="EN883" s="38"/>
      <c r="EO883" s="38"/>
      <c r="EP883" s="38"/>
      <c r="EQ883" s="38"/>
      <c r="ER883" s="38"/>
      <c r="ES883" s="38"/>
      <c r="ET883" s="38"/>
      <c r="EU883" s="38"/>
      <c r="EV883" s="38"/>
      <c r="EW883" s="38"/>
      <c r="EX883" s="38"/>
      <c r="EY883" s="38"/>
      <c r="EZ883" s="38"/>
    </row>
    <row r="884" spans="1:156" ht="20.100000000000001" customHeight="1" x14ac:dyDescent="0.25">
      <c r="A884" s="43"/>
      <c r="B884" s="54"/>
      <c r="C884" s="55"/>
      <c r="D884" s="43"/>
      <c r="E884" s="43"/>
      <c r="F884" s="43"/>
      <c r="G884" s="43"/>
      <c r="H884" s="43"/>
      <c r="I884" s="56"/>
      <c r="J884" s="38"/>
      <c r="L884" s="41"/>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c r="CY884" s="38"/>
      <c r="CZ884" s="38"/>
      <c r="DA884" s="38"/>
      <c r="DB884" s="38"/>
      <c r="DC884" s="38"/>
      <c r="DD884" s="38"/>
      <c r="DE884" s="38"/>
      <c r="DF884" s="38"/>
      <c r="DG884" s="38"/>
      <c r="DH884" s="38"/>
      <c r="DI884" s="38"/>
      <c r="DJ884" s="38"/>
      <c r="DK884" s="38"/>
      <c r="DL884" s="38"/>
      <c r="DM884" s="38"/>
      <c r="DN884" s="38"/>
      <c r="DO884" s="38"/>
      <c r="DP884" s="38"/>
      <c r="DQ884" s="38"/>
      <c r="DR884" s="38"/>
      <c r="DS884" s="38"/>
      <c r="DT884" s="38"/>
      <c r="DU884" s="38"/>
      <c r="DV884" s="38"/>
      <c r="DW884" s="38"/>
      <c r="DX884" s="38"/>
      <c r="DY884" s="38"/>
      <c r="DZ884" s="38"/>
      <c r="EA884" s="38"/>
      <c r="EB884" s="38"/>
      <c r="EC884" s="38"/>
      <c r="ED884" s="38"/>
      <c r="EE884" s="38"/>
      <c r="EF884" s="38"/>
      <c r="EG884" s="38"/>
      <c r="EH884" s="38"/>
      <c r="EI884" s="38"/>
      <c r="EJ884" s="38"/>
      <c r="EK884" s="38"/>
      <c r="EL884" s="38"/>
      <c r="EM884" s="38"/>
      <c r="EN884" s="38"/>
      <c r="EO884" s="38"/>
      <c r="EP884" s="38"/>
      <c r="EQ884" s="38"/>
      <c r="ER884" s="38"/>
      <c r="ES884" s="38"/>
      <c r="ET884" s="38"/>
      <c r="EU884" s="38"/>
      <c r="EV884" s="38"/>
      <c r="EW884" s="38"/>
      <c r="EX884" s="38"/>
      <c r="EY884" s="38"/>
      <c r="EZ884" s="38"/>
    </row>
    <row r="885" spans="1:156" ht="20.100000000000001" customHeight="1" x14ac:dyDescent="0.25">
      <c r="A885" s="43"/>
      <c r="B885" s="54"/>
      <c r="C885" s="55"/>
      <c r="D885" s="43"/>
      <c r="E885" s="43"/>
      <c r="F885" s="43"/>
      <c r="G885" s="43"/>
      <c r="H885" s="43"/>
      <c r="I885" s="56"/>
      <c r="J885" s="38"/>
      <c r="L885" s="41"/>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c r="CY885" s="38"/>
      <c r="CZ885" s="38"/>
      <c r="DA885" s="38"/>
      <c r="DB885" s="38"/>
      <c r="DC885" s="38"/>
      <c r="DD885" s="38"/>
      <c r="DE885" s="38"/>
      <c r="DF885" s="38"/>
      <c r="DG885" s="38"/>
      <c r="DH885" s="38"/>
      <c r="DI885" s="38"/>
      <c r="DJ885" s="38"/>
      <c r="DK885" s="38"/>
      <c r="DL885" s="38"/>
      <c r="DM885" s="38"/>
      <c r="DN885" s="38"/>
      <c r="DO885" s="38"/>
      <c r="DP885" s="38"/>
      <c r="DQ885" s="38"/>
      <c r="DR885" s="38"/>
      <c r="DS885" s="38"/>
      <c r="DT885" s="38"/>
      <c r="DU885" s="38"/>
      <c r="DV885" s="38"/>
      <c r="DW885" s="38"/>
      <c r="DX885" s="38"/>
      <c r="DY885" s="38"/>
      <c r="DZ885" s="38"/>
      <c r="EA885" s="38"/>
      <c r="EB885" s="38"/>
      <c r="EC885" s="38"/>
      <c r="ED885" s="38"/>
      <c r="EE885" s="38"/>
      <c r="EF885" s="38"/>
      <c r="EG885" s="38"/>
      <c r="EH885" s="38"/>
      <c r="EI885" s="38"/>
      <c r="EJ885" s="38"/>
      <c r="EK885" s="38"/>
      <c r="EL885" s="38"/>
      <c r="EM885" s="38"/>
      <c r="EN885" s="38"/>
      <c r="EO885" s="38"/>
      <c r="EP885" s="38"/>
      <c r="EQ885" s="38"/>
      <c r="ER885" s="38"/>
      <c r="ES885" s="38"/>
      <c r="ET885" s="38"/>
      <c r="EU885" s="38"/>
      <c r="EV885" s="38"/>
      <c r="EW885" s="38"/>
      <c r="EX885" s="38"/>
      <c r="EY885" s="38"/>
      <c r="EZ885" s="38"/>
    </row>
    <row r="886" spans="1:156" ht="20.100000000000001" customHeight="1" x14ac:dyDescent="0.25">
      <c r="A886" s="43"/>
      <c r="B886" s="54"/>
      <c r="C886" s="55"/>
      <c r="D886" s="43"/>
      <c r="E886" s="43"/>
      <c r="F886" s="43"/>
      <c r="G886" s="43"/>
      <c r="H886" s="43"/>
      <c r="I886" s="56"/>
      <c r="J886" s="38"/>
      <c r="L886" s="41"/>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c r="CY886" s="38"/>
      <c r="CZ886" s="38"/>
      <c r="DA886" s="38"/>
      <c r="DB886" s="38"/>
      <c r="DC886" s="38"/>
      <c r="DD886" s="38"/>
      <c r="DE886" s="38"/>
      <c r="DF886" s="38"/>
      <c r="DG886" s="38"/>
      <c r="DH886" s="38"/>
      <c r="DI886" s="38"/>
      <c r="DJ886" s="38"/>
      <c r="DK886" s="38"/>
      <c r="DL886" s="38"/>
      <c r="DM886" s="38"/>
      <c r="DN886" s="38"/>
      <c r="DO886" s="38"/>
      <c r="DP886" s="38"/>
      <c r="DQ886" s="38"/>
      <c r="DR886" s="38"/>
      <c r="DS886" s="38"/>
      <c r="DT886" s="38"/>
      <c r="DU886" s="38"/>
      <c r="DV886" s="38"/>
      <c r="DW886" s="38"/>
      <c r="DX886" s="38"/>
      <c r="DY886" s="38"/>
      <c r="DZ886" s="38"/>
      <c r="EA886" s="38"/>
      <c r="EB886" s="38"/>
      <c r="EC886" s="38"/>
      <c r="ED886" s="38"/>
      <c r="EE886" s="38"/>
      <c r="EF886" s="38"/>
      <c r="EG886" s="38"/>
      <c r="EH886" s="38"/>
      <c r="EI886" s="38"/>
      <c r="EJ886" s="38"/>
      <c r="EK886" s="38"/>
      <c r="EL886" s="38"/>
      <c r="EM886" s="38"/>
      <c r="EN886" s="38"/>
      <c r="EO886" s="38"/>
      <c r="EP886" s="38"/>
      <c r="EQ886" s="38"/>
      <c r="ER886" s="38"/>
      <c r="ES886" s="38"/>
      <c r="ET886" s="38"/>
      <c r="EU886" s="38"/>
      <c r="EV886" s="38"/>
      <c r="EW886" s="38"/>
      <c r="EX886" s="38"/>
      <c r="EY886" s="38"/>
      <c r="EZ886" s="38"/>
    </row>
    <row r="887" spans="1:156" ht="20.100000000000001" customHeight="1" x14ac:dyDescent="0.25">
      <c r="A887" s="43"/>
      <c r="B887" s="54"/>
      <c r="C887" s="55"/>
      <c r="D887" s="43"/>
      <c r="E887" s="43"/>
      <c r="F887" s="43"/>
      <c r="G887" s="43"/>
      <c r="H887" s="43"/>
      <c r="I887" s="56"/>
      <c r="J887" s="38"/>
      <c r="L887" s="41"/>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c r="CY887" s="38"/>
      <c r="CZ887" s="38"/>
      <c r="DA887" s="38"/>
      <c r="DB887" s="38"/>
      <c r="DC887" s="38"/>
      <c r="DD887" s="38"/>
      <c r="DE887" s="38"/>
      <c r="DF887" s="38"/>
      <c r="DG887" s="38"/>
      <c r="DH887" s="38"/>
      <c r="DI887" s="38"/>
      <c r="DJ887" s="38"/>
      <c r="DK887" s="38"/>
      <c r="DL887" s="38"/>
      <c r="DM887" s="38"/>
      <c r="DN887" s="38"/>
      <c r="DO887" s="38"/>
      <c r="DP887" s="38"/>
      <c r="DQ887" s="38"/>
      <c r="DR887" s="38"/>
      <c r="DS887" s="38"/>
      <c r="DT887" s="38"/>
      <c r="DU887" s="38"/>
      <c r="DV887" s="38"/>
      <c r="DW887" s="38"/>
      <c r="DX887" s="38"/>
      <c r="DY887" s="38"/>
      <c r="DZ887" s="38"/>
      <c r="EA887" s="38"/>
      <c r="EB887" s="38"/>
      <c r="EC887" s="38"/>
      <c r="ED887" s="38"/>
      <c r="EE887" s="38"/>
      <c r="EF887" s="38"/>
      <c r="EG887" s="38"/>
      <c r="EH887" s="38"/>
      <c r="EI887" s="38"/>
      <c r="EJ887" s="38"/>
      <c r="EK887" s="38"/>
      <c r="EL887" s="38"/>
      <c r="EM887" s="38"/>
      <c r="EN887" s="38"/>
      <c r="EO887" s="38"/>
      <c r="EP887" s="38"/>
      <c r="EQ887" s="38"/>
      <c r="ER887" s="38"/>
      <c r="ES887" s="38"/>
      <c r="ET887" s="38"/>
      <c r="EU887" s="38"/>
      <c r="EV887" s="38"/>
      <c r="EW887" s="38"/>
      <c r="EX887" s="38"/>
      <c r="EY887" s="38"/>
      <c r="EZ887" s="38"/>
    </row>
    <row r="888" spans="1:156" ht="20.100000000000001" customHeight="1" x14ac:dyDescent="0.25">
      <c r="A888" s="43"/>
      <c r="B888" s="54"/>
      <c r="C888" s="55"/>
      <c r="D888" s="43"/>
      <c r="E888" s="43"/>
      <c r="F888" s="43"/>
      <c r="G888" s="43"/>
      <c r="H888" s="43"/>
      <c r="I888" s="56"/>
      <c r="J888" s="38"/>
      <c r="L888" s="41"/>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c r="CR888" s="38"/>
      <c r="CS888" s="38"/>
      <c r="CT888" s="38"/>
      <c r="CU888" s="38"/>
      <c r="CV888" s="38"/>
      <c r="CW888" s="38"/>
      <c r="CX888" s="38"/>
      <c r="CY888" s="38"/>
      <c r="CZ888" s="38"/>
      <c r="DA888" s="38"/>
      <c r="DB888" s="38"/>
      <c r="DC888" s="38"/>
      <c r="DD888" s="38"/>
      <c r="DE888" s="38"/>
      <c r="DF888" s="38"/>
      <c r="DG888" s="38"/>
      <c r="DH888" s="38"/>
      <c r="DI888" s="38"/>
      <c r="DJ888" s="38"/>
      <c r="DK888" s="38"/>
      <c r="DL888" s="38"/>
      <c r="DM888" s="38"/>
      <c r="DN888" s="38"/>
      <c r="DO888" s="38"/>
      <c r="DP888" s="38"/>
      <c r="DQ888" s="38"/>
      <c r="DR888" s="38"/>
      <c r="DS888" s="38"/>
      <c r="DT888" s="38"/>
      <c r="DU888" s="38"/>
      <c r="DV888" s="38"/>
      <c r="DW888" s="38"/>
      <c r="DX888" s="38"/>
      <c r="DY888" s="38"/>
      <c r="DZ888" s="38"/>
      <c r="EA888" s="38"/>
      <c r="EB888" s="38"/>
      <c r="EC888" s="38"/>
      <c r="ED888" s="38"/>
      <c r="EE888" s="38"/>
      <c r="EF888" s="38"/>
      <c r="EG888" s="38"/>
      <c r="EH888" s="38"/>
      <c r="EI888" s="38"/>
      <c r="EJ888" s="38"/>
      <c r="EK888" s="38"/>
      <c r="EL888" s="38"/>
      <c r="EM888" s="38"/>
      <c r="EN888" s="38"/>
      <c r="EO888" s="38"/>
      <c r="EP888" s="38"/>
      <c r="EQ888" s="38"/>
      <c r="ER888" s="38"/>
      <c r="ES888" s="38"/>
      <c r="ET888" s="38"/>
      <c r="EU888" s="38"/>
      <c r="EV888" s="38"/>
      <c r="EW888" s="38"/>
      <c r="EX888" s="38"/>
      <c r="EY888" s="38"/>
      <c r="EZ888" s="38"/>
    </row>
    <row r="889" spans="1:156" ht="20.100000000000001" customHeight="1" x14ac:dyDescent="0.25">
      <c r="A889" s="43"/>
      <c r="B889" s="54"/>
      <c r="C889" s="55"/>
      <c r="D889" s="43"/>
      <c r="E889" s="43"/>
      <c r="F889" s="43"/>
      <c r="G889" s="43"/>
      <c r="H889" s="43"/>
      <c r="I889" s="56"/>
      <c r="J889" s="38"/>
      <c r="L889" s="41"/>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38"/>
      <c r="BS889" s="38"/>
      <c r="BT889" s="38"/>
      <c r="BU889" s="38"/>
      <c r="BV889" s="38"/>
      <c r="BW889" s="38"/>
      <c r="BX889" s="38"/>
      <c r="BY889" s="38"/>
      <c r="BZ889" s="38"/>
      <c r="CA889" s="38"/>
      <c r="CB889" s="38"/>
      <c r="CC889" s="38"/>
      <c r="CD889" s="38"/>
      <c r="CE889" s="38"/>
      <c r="CF889" s="38"/>
      <c r="CG889" s="38"/>
      <c r="CH889" s="38"/>
      <c r="CI889" s="38"/>
      <c r="CJ889" s="38"/>
      <c r="CK889" s="38"/>
      <c r="CL889" s="38"/>
      <c r="CM889" s="38"/>
      <c r="CN889" s="38"/>
      <c r="CO889" s="38"/>
      <c r="CP889" s="38"/>
      <c r="CQ889" s="38"/>
      <c r="CR889" s="38"/>
      <c r="CS889" s="38"/>
      <c r="CT889" s="38"/>
      <c r="CU889" s="38"/>
      <c r="CV889" s="38"/>
      <c r="CW889" s="38"/>
      <c r="CX889" s="38"/>
      <c r="CY889" s="38"/>
      <c r="CZ889" s="38"/>
      <c r="DA889" s="38"/>
      <c r="DB889" s="38"/>
      <c r="DC889" s="38"/>
      <c r="DD889" s="38"/>
      <c r="DE889" s="38"/>
      <c r="DF889" s="38"/>
      <c r="DG889" s="38"/>
      <c r="DH889" s="38"/>
      <c r="DI889" s="38"/>
      <c r="DJ889" s="38"/>
      <c r="DK889" s="38"/>
      <c r="DL889" s="38"/>
      <c r="DM889" s="38"/>
      <c r="DN889" s="38"/>
      <c r="DO889" s="38"/>
      <c r="DP889" s="38"/>
      <c r="DQ889" s="38"/>
      <c r="DR889" s="38"/>
      <c r="DS889" s="38"/>
      <c r="DT889" s="38"/>
      <c r="DU889" s="38"/>
      <c r="DV889" s="38"/>
      <c r="DW889" s="38"/>
      <c r="DX889" s="38"/>
      <c r="DY889" s="38"/>
      <c r="DZ889" s="38"/>
      <c r="EA889" s="38"/>
      <c r="EB889" s="38"/>
      <c r="EC889" s="38"/>
      <c r="ED889" s="38"/>
      <c r="EE889" s="38"/>
      <c r="EF889" s="38"/>
      <c r="EG889" s="38"/>
      <c r="EH889" s="38"/>
      <c r="EI889" s="38"/>
      <c r="EJ889" s="38"/>
      <c r="EK889" s="38"/>
      <c r="EL889" s="38"/>
      <c r="EM889" s="38"/>
      <c r="EN889" s="38"/>
      <c r="EO889" s="38"/>
      <c r="EP889" s="38"/>
      <c r="EQ889" s="38"/>
      <c r="ER889" s="38"/>
      <c r="ES889" s="38"/>
      <c r="ET889" s="38"/>
      <c r="EU889" s="38"/>
      <c r="EV889" s="38"/>
      <c r="EW889" s="38"/>
      <c r="EX889" s="38"/>
      <c r="EY889" s="38"/>
      <c r="EZ889" s="38"/>
    </row>
    <row r="890" spans="1:156" ht="20.100000000000001" customHeight="1" x14ac:dyDescent="0.25">
      <c r="A890" s="43"/>
      <c r="B890" s="54"/>
      <c r="C890" s="55"/>
      <c r="D890" s="43"/>
      <c r="E890" s="43"/>
      <c r="F890" s="43"/>
      <c r="G890" s="43"/>
      <c r="H890" s="43"/>
      <c r="I890" s="56"/>
      <c r="J890" s="38"/>
      <c r="L890" s="41"/>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c r="CR890" s="38"/>
      <c r="CS890" s="38"/>
      <c r="CT890" s="38"/>
      <c r="CU890" s="38"/>
      <c r="CV890" s="38"/>
      <c r="CW890" s="38"/>
      <c r="CX890" s="38"/>
      <c r="CY890" s="38"/>
      <c r="CZ890" s="38"/>
      <c r="DA890" s="38"/>
      <c r="DB890" s="38"/>
      <c r="DC890" s="38"/>
      <c r="DD890" s="38"/>
      <c r="DE890" s="38"/>
      <c r="DF890" s="38"/>
      <c r="DG890" s="38"/>
      <c r="DH890" s="38"/>
      <c r="DI890" s="38"/>
      <c r="DJ890" s="38"/>
      <c r="DK890" s="38"/>
      <c r="DL890" s="38"/>
      <c r="DM890" s="38"/>
      <c r="DN890" s="38"/>
      <c r="DO890" s="38"/>
      <c r="DP890" s="38"/>
      <c r="DQ890" s="38"/>
      <c r="DR890" s="38"/>
      <c r="DS890" s="38"/>
      <c r="DT890" s="38"/>
      <c r="DU890" s="38"/>
      <c r="DV890" s="38"/>
      <c r="DW890" s="38"/>
      <c r="DX890" s="38"/>
      <c r="DY890" s="38"/>
      <c r="DZ890" s="38"/>
      <c r="EA890" s="38"/>
      <c r="EB890" s="38"/>
      <c r="EC890" s="38"/>
      <c r="ED890" s="38"/>
      <c r="EE890" s="38"/>
      <c r="EF890" s="38"/>
      <c r="EG890" s="38"/>
      <c r="EH890" s="38"/>
      <c r="EI890" s="38"/>
      <c r="EJ890" s="38"/>
      <c r="EK890" s="38"/>
      <c r="EL890" s="38"/>
      <c r="EM890" s="38"/>
      <c r="EN890" s="38"/>
      <c r="EO890" s="38"/>
      <c r="EP890" s="38"/>
      <c r="EQ890" s="38"/>
      <c r="ER890" s="38"/>
      <c r="ES890" s="38"/>
      <c r="ET890" s="38"/>
      <c r="EU890" s="38"/>
      <c r="EV890" s="38"/>
      <c r="EW890" s="38"/>
      <c r="EX890" s="38"/>
      <c r="EY890" s="38"/>
      <c r="EZ890" s="38"/>
    </row>
    <row r="891" spans="1:156" ht="20.100000000000001" customHeight="1" x14ac:dyDescent="0.25">
      <c r="A891" s="43"/>
      <c r="B891" s="54"/>
      <c r="C891" s="55"/>
      <c r="D891" s="43"/>
      <c r="E891" s="43"/>
      <c r="F891" s="43"/>
      <c r="G891" s="43"/>
      <c r="H891" s="43"/>
      <c r="I891" s="56"/>
      <c r="J891" s="38"/>
      <c r="L891" s="41"/>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c r="CY891" s="38"/>
      <c r="CZ891" s="38"/>
      <c r="DA891" s="38"/>
      <c r="DB891" s="38"/>
      <c r="DC891" s="38"/>
      <c r="DD891" s="38"/>
      <c r="DE891" s="38"/>
      <c r="DF891" s="38"/>
      <c r="DG891" s="38"/>
      <c r="DH891" s="38"/>
      <c r="DI891" s="38"/>
      <c r="DJ891" s="38"/>
      <c r="DK891" s="38"/>
      <c r="DL891" s="38"/>
      <c r="DM891" s="38"/>
      <c r="DN891" s="38"/>
      <c r="DO891" s="38"/>
      <c r="DP891" s="38"/>
      <c r="DQ891" s="38"/>
      <c r="DR891" s="38"/>
      <c r="DS891" s="38"/>
      <c r="DT891" s="38"/>
      <c r="DU891" s="38"/>
      <c r="DV891" s="38"/>
      <c r="DW891" s="38"/>
      <c r="DX891" s="38"/>
      <c r="DY891" s="38"/>
      <c r="DZ891" s="38"/>
      <c r="EA891" s="38"/>
      <c r="EB891" s="38"/>
      <c r="EC891" s="38"/>
      <c r="ED891" s="38"/>
      <c r="EE891" s="38"/>
      <c r="EF891" s="38"/>
      <c r="EG891" s="38"/>
      <c r="EH891" s="38"/>
      <c r="EI891" s="38"/>
      <c r="EJ891" s="38"/>
      <c r="EK891" s="38"/>
      <c r="EL891" s="38"/>
      <c r="EM891" s="38"/>
      <c r="EN891" s="38"/>
      <c r="EO891" s="38"/>
      <c r="EP891" s="38"/>
      <c r="EQ891" s="38"/>
      <c r="ER891" s="38"/>
      <c r="ES891" s="38"/>
      <c r="ET891" s="38"/>
      <c r="EU891" s="38"/>
      <c r="EV891" s="38"/>
      <c r="EW891" s="38"/>
      <c r="EX891" s="38"/>
      <c r="EY891" s="38"/>
      <c r="EZ891" s="38"/>
    </row>
    <row r="892" spans="1:156" ht="20.100000000000001" customHeight="1" x14ac:dyDescent="0.25">
      <c r="A892" s="43"/>
      <c r="B892" s="54"/>
      <c r="C892" s="55"/>
      <c r="D892" s="43"/>
      <c r="E892" s="43"/>
      <c r="F892" s="43"/>
      <c r="G892" s="43"/>
      <c r="H892" s="43"/>
      <c r="I892" s="56"/>
      <c r="J892" s="38"/>
      <c r="L892" s="41"/>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c r="CY892" s="38"/>
      <c r="CZ892" s="38"/>
      <c r="DA892" s="38"/>
      <c r="DB892" s="38"/>
      <c r="DC892" s="38"/>
      <c r="DD892" s="38"/>
      <c r="DE892" s="38"/>
      <c r="DF892" s="38"/>
      <c r="DG892" s="38"/>
      <c r="DH892" s="38"/>
      <c r="DI892" s="38"/>
      <c r="DJ892" s="38"/>
      <c r="DK892" s="38"/>
      <c r="DL892" s="38"/>
      <c r="DM892" s="38"/>
      <c r="DN892" s="38"/>
      <c r="DO892" s="38"/>
      <c r="DP892" s="38"/>
      <c r="DQ892" s="38"/>
      <c r="DR892" s="38"/>
      <c r="DS892" s="38"/>
      <c r="DT892" s="38"/>
      <c r="DU892" s="38"/>
      <c r="DV892" s="38"/>
      <c r="DW892" s="38"/>
      <c r="DX892" s="38"/>
      <c r="DY892" s="38"/>
      <c r="DZ892" s="38"/>
      <c r="EA892" s="38"/>
      <c r="EB892" s="38"/>
      <c r="EC892" s="38"/>
      <c r="ED892" s="38"/>
      <c r="EE892" s="38"/>
      <c r="EF892" s="38"/>
      <c r="EG892" s="38"/>
      <c r="EH892" s="38"/>
      <c r="EI892" s="38"/>
      <c r="EJ892" s="38"/>
      <c r="EK892" s="38"/>
      <c r="EL892" s="38"/>
      <c r="EM892" s="38"/>
      <c r="EN892" s="38"/>
      <c r="EO892" s="38"/>
      <c r="EP892" s="38"/>
      <c r="EQ892" s="38"/>
      <c r="ER892" s="38"/>
      <c r="ES892" s="38"/>
      <c r="ET892" s="38"/>
      <c r="EU892" s="38"/>
      <c r="EV892" s="38"/>
      <c r="EW892" s="38"/>
      <c r="EX892" s="38"/>
      <c r="EY892" s="38"/>
      <c r="EZ892" s="38"/>
    </row>
    <row r="893" spans="1:156" ht="20.100000000000001" customHeight="1" x14ac:dyDescent="0.25">
      <c r="A893" s="43"/>
      <c r="B893" s="54"/>
      <c r="C893" s="55"/>
      <c r="D893" s="43"/>
      <c r="E893" s="43"/>
      <c r="F893" s="43"/>
      <c r="G893" s="43"/>
      <c r="H893" s="43"/>
      <c r="I893" s="56"/>
      <c r="J893" s="38"/>
      <c r="L893" s="41"/>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38"/>
      <c r="BS893" s="38"/>
      <c r="BT893" s="38"/>
      <c r="BU893" s="38"/>
      <c r="BV893" s="38"/>
      <c r="BW893" s="38"/>
      <c r="BX893" s="38"/>
      <c r="BY893" s="38"/>
      <c r="BZ893" s="38"/>
      <c r="CA893" s="38"/>
      <c r="CB893" s="38"/>
      <c r="CC893" s="38"/>
      <c r="CD893" s="38"/>
      <c r="CE893" s="38"/>
      <c r="CF893" s="38"/>
      <c r="CG893" s="38"/>
      <c r="CH893" s="38"/>
      <c r="CI893" s="38"/>
      <c r="CJ893" s="38"/>
      <c r="CK893" s="38"/>
      <c r="CL893" s="38"/>
      <c r="CM893" s="38"/>
      <c r="CN893" s="38"/>
      <c r="CO893" s="38"/>
      <c r="CP893" s="38"/>
      <c r="CQ893" s="38"/>
      <c r="CR893" s="38"/>
      <c r="CS893" s="38"/>
      <c r="CT893" s="38"/>
      <c r="CU893" s="38"/>
      <c r="CV893" s="38"/>
      <c r="CW893" s="38"/>
      <c r="CX893" s="38"/>
      <c r="CY893" s="38"/>
      <c r="CZ893" s="38"/>
      <c r="DA893" s="38"/>
      <c r="DB893" s="38"/>
      <c r="DC893" s="38"/>
      <c r="DD893" s="38"/>
      <c r="DE893" s="38"/>
      <c r="DF893" s="38"/>
      <c r="DG893" s="38"/>
      <c r="DH893" s="38"/>
      <c r="DI893" s="38"/>
      <c r="DJ893" s="38"/>
      <c r="DK893" s="38"/>
      <c r="DL893" s="38"/>
      <c r="DM893" s="38"/>
      <c r="DN893" s="38"/>
      <c r="DO893" s="38"/>
      <c r="DP893" s="38"/>
      <c r="DQ893" s="38"/>
      <c r="DR893" s="38"/>
      <c r="DS893" s="38"/>
      <c r="DT893" s="38"/>
      <c r="DU893" s="38"/>
      <c r="DV893" s="38"/>
      <c r="DW893" s="38"/>
      <c r="DX893" s="38"/>
      <c r="DY893" s="38"/>
      <c r="DZ893" s="38"/>
      <c r="EA893" s="38"/>
      <c r="EB893" s="38"/>
      <c r="EC893" s="38"/>
      <c r="ED893" s="38"/>
      <c r="EE893" s="38"/>
      <c r="EF893" s="38"/>
      <c r="EG893" s="38"/>
      <c r="EH893" s="38"/>
      <c r="EI893" s="38"/>
      <c r="EJ893" s="38"/>
      <c r="EK893" s="38"/>
      <c r="EL893" s="38"/>
      <c r="EM893" s="38"/>
      <c r="EN893" s="38"/>
      <c r="EO893" s="38"/>
      <c r="EP893" s="38"/>
      <c r="EQ893" s="38"/>
      <c r="ER893" s="38"/>
      <c r="ES893" s="38"/>
      <c r="ET893" s="38"/>
      <c r="EU893" s="38"/>
      <c r="EV893" s="38"/>
      <c r="EW893" s="38"/>
      <c r="EX893" s="38"/>
      <c r="EY893" s="38"/>
      <c r="EZ893" s="38"/>
    </row>
    <row r="894" spans="1:156" ht="20.100000000000001" customHeight="1" x14ac:dyDescent="0.25">
      <c r="A894" s="43"/>
      <c r="B894" s="54"/>
      <c r="C894" s="55"/>
      <c r="D894" s="43"/>
      <c r="E894" s="43"/>
      <c r="F894" s="43"/>
      <c r="G894" s="43"/>
      <c r="H894" s="43"/>
      <c r="I894" s="56"/>
      <c r="J894" s="38"/>
      <c r="L894" s="41"/>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c r="CR894" s="38"/>
      <c r="CS894" s="38"/>
      <c r="CT894" s="38"/>
      <c r="CU894" s="38"/>
      <c r="CV894" s="38"/>
      <c r="CW894" s="38"/>
      <c r="CX894" s="38"/>
      <c r="CY894" s="38"/>
      <c r="CZ894" s="38"/>
      <c r="DA894" s="38"/>
      <c r="DB894" s="38"/>
      <c r="DC894" s="38"/>
      <c r="DD894" s="38"/>
      <c r="DE894" s="38"/>
      <c r="DF894" s="38"/>
      <c r="DG894" s="38"/>
      <c r="DH894" s="38"/>
      <c r="DI894" s="38"/>
      <c r="DJ894" s="38"/>
      <c r="DK894" s="38"/>
      <c r="DL894" s="38"/>
      <c r="DM894" s="38"/>
      <c r="DN894" s="38"/>
      <c r="DO894" s="38"/>
      <c r="DP894" s="38"/>
      <c r="DQ894" s="38"/>
      <c r="DR894" s="38"/>
      <c r="DS894" s="38"/>
      <c r="DT894" s="38"/>
      <c r="DU894" s="38"/>
      <c r="DV894" s="38"/>
      <c r="DW894" s="38"/>
      <c r="DX894" s="38"/>
      <c r="DY894" s="38"/>
      <c r="DZ894" s="38"/>
      <c r="EA894" s="38"/>
      <c r="EB894" s="38"/>
      <c r="EC894" s="38"/>
      <c r="ED894" s="38"/>
      <c r="EE894" s="38"/>
      <c r="EF894" s="38"/>
      <c r="EG894" s="38"/>
      <c r="EH894" s="38"/>
      <c r="EI894" s="38"/>
      <c r="EJ894" s="38"/>
      <c r="EK894" s="38"/>
      <c r="EL894" s="38"/>
      <c r="EM894" s="38"/>
      <c r="EN894" s="38"/>
      <c r="EO894" s="38"/>
      <c r="EP894" s="38"/>
      <c r="EQ894" s="38"/>
      <c r="ER894" s="38"/>
      <c r="ES894" s="38"/>
      <c r="ET894" s="38"/>
      <c r="EU894" s="38"/>
      <c r="EV894" s="38"/>
      <c r="EW894" s="38"/>
      <c r="EX894" s="38"/>
      <c r="EY894" s="38"/>
      <c r="EZ894" s="38"/>
    </row>
    <row r="895" spans="1:156" ht="20.100000000000001" customHeight="1" x14ac:dyDescent="0.25">
      <c r="A895" s="43"/>
      <c r="B895" s="54"/>
      <c r="C895" s="55"/>
      <c r="D895" s="43"/>
      <c r="E895" s="43"/>
      <c r="F895" s="43"/>
      <c r="G895" s="43"/>
      <c r="H895" s="43"/>
      <c r="I895" s="56"/>
      <c r="J895" s="38"/>
      <c r="L895" s="41"/>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38"/>
      <c r="BS895" s="38"/>
      <c r="BT895" s="38"/>
      <c r="BU895" s="38"/>
      <c r="BV895" s="38"/>
      <c r="BW895" s="38"/>
      <c r="BX895" s="38"/>
      <c r="BY895" s="38"/>
      <c r="BZ895" s="38"/>
      <c r="CA895" s="38"/>
      <c r="CB895" s="38"/>
      <c r="CC895" s="38"/>
      <c r="CD895" s="38"/>
      <c r="CE895" s="38"/>
      <c r="CF895" s="38"/>
      <c r="CG895" s="38"/>
      <c r="CH895" s="38"/>
      <c r="CI895" s="38"/>
      <c r="CJ895" s="38"/>
      <c r="CK895" s="38"/>
      <c r="CL895" s="38"/>
      <c r="CM895" s="38"/>
      <c r="CN895" s="38"/>
      <c r="CO895" s="38"/>
      <c r="CP895" s="38"/>
      <c r="CQ895" s="38"/>
      <c r="CR895" s="38"/>
      <c r="CS895" s="38"/>
      <c r="CT895" s="38"/>
      <c r="CU895" s="38"/>
      <c r="CV895" s="38"/>
      <c r="CW895" s="38"/>
      <c r="CX895" s="38"/>
      <c r="CY895" s="38"/>
      <c r="CZ895" s="38"/>
      <c r="DA895" s="38"/>
      <c r="DB895" s="38"/>
      <c r="DC895" s="38"/>
      <c r="DD895" s="38"/>
      <c r="DE895" s="38"/>
      <c r="DF895" s="38"/>
      <c r="DG895" s="38"/>
      <c r="DH895" s="38"/>
      <c r="DI895" s="38"/>
      <c r="DJ895" s="38"/>
      <c r="DK895" s="38"/>
      <c r="DL895" s="38"/>
      <c r="DM895" s="38"/>
      <c r="DN895" s="38"/>
      <c r="DO895" s="38"/>
      <c r="DP895" s="38"/>
      <c r="DQ895" s="38"/>
      <c r="DR895" s="38"/>
      <c r="DS895" s="38"/>
      <c r="DT895" s="38"/>
      <c r="DU895" s="38"/>
      <c r="DV895" s="38"/>
      <c r="DW895" s="38"/>
      <c r="DX895" s="38"/>
      <c r="DY895" s="38"/>
      <c r="DZ895" s="38"/>
      <c r="EA895" s="38"/>
      <c r="EB895" s="38"/>
      <c r="EC895" s="38"/>
      <c r="ED895" s="38"/>
      <c r="EE895" s="38"/>
      <c r="EF895" s="38"/>
      <c r="EG895" s="38"/>
      <c r="EH895" s="38"/>
      <c r="EI895" s="38"/>
      <c r="EJ895" s="38"/>
      <c r="EK895" s="38"/>
      <c r="EL895" s="38"/>
      <c r="EM895" s="38"/>
      <c r="EN895" s="38"/>
      <c r="EO895" s="38"/>
      <c r="EP895" s="38"/>
      <c r="EQ895" s="38"/>
      <c r="ER895" s="38"/>
      <c r="ES895" s="38"/>
      <c r="ET895" s="38"/>
      <c r="EU895" s="38"/>
      <c r="EV895" s="38"/>
      <c r="EW895" s="38"/>
      <c r="EX895" s="38"/>
      <c r="EY895" s="38"/>
      <c r="EZ895" s="38"/>
    </row>
    <row r="896" spans="1:156" ht="20.100000000000001" customHeight="1" x14ac:dyDescent="0.25">
      <c r="A896" s="43"/>
      <c r="B896" s="54"/>
      <c r="C896" s="55"/>
      <c r="D896" s="43"/>
      <c r="E896" s="43"/>
      <c r="F896" s="43"/>
      <c r="G896" s="43"/>
      <c r="H896" s="43"/>
      <c r="I896" s="56"/>
      <c r="J896" s="38"/>
      <c r="L896" s="41"/>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c r="CY896" s="38"/>
      <c r="CZ896" s="38"/>
      <c r="DA896" s="38"/>
      <c r="DB896" s="38"/>
      <c r="DC896" s="38"/>
      <c r="DD896" s="38"/>
      <c r="DE896" s="38"/>
      <c r="DF896" s="38"/>
      <c r="DG896" s="38"/>
      <c r="DH896" s="38"/>
      <c r="DI896" s="38"/>
      <c r="DJ896" s="38"/>
      <c r="DK896" s="38"/>
      <c r="DL896" s="38"/>
      <c r="DM896" s="38"/>
      <c r="DN896" s="38"/>
      <c r="DO896" s="38"/>
      <c r="DP896" s="38"/>
      <c r="DQ896" s="38"/>
      <c r="DR896" s="38"/>
      <c r="DS896" s="38"/>
      <c r="DT896" s="38"/>
      <c r="DU896" s="38"/>
      <c r="DV896" s="38"/>
      <c r="DW896" s="38"/>
      <c r="DX896" s="38"/>
      <c r="DY896" s="38"/>
      <c r="DZ896" s="38"/>
      <c r="EA896" s="38"/>
      <c r="EB896" s="38"/>
      <c r="EC896" s="38"/>
      <c r="ED896" s="38"/>
      <c r="EE896" s="38"/>
      <c r="EF896" s="38"/>
      <c r="EG896" s="38"/>
      <c r="EH896" s="38"/>
      <c r="EI896" s="38"/>
      <c r="EJ896" s="38"/>
      <c r="EK896" s="38"/>
      <c r="EL896" s="38"/>
      <c r="EM896" s="38"/>
      <c r="EN896" s="38"/>
      <c r="EO896" s="38"/>
      <c r="EP896" s="38"/>
      <c r="EQ896" s="38"/>
      <c r="ER896" s="38"/>
      <c r="ES896" s="38"/>
      <c r="ET896" s="38"/>
      <c r="EU896" s="38"/>
      <c r="EV896" s="38"/>
      <c r="EW896" s="38"/>
      <c r="EX896" s="38"/>
      <c r="EY896" s="38"/>
      <c r="EZ896" s="38"/>
    </row>
    <row r="897" spans="1:156" ht="20.100000000000001" customHeight="1" x14ac:dyDescent="0.25">
      <c r="A897" s="43"/>
      <c r="B897" s="54"/>
      <c r="C897" s="55"/>
      <c r="D897" s="43"/>
      <c r="E897" s="43"/>
      <c r="F897" s="43"/>
      <c r="G897" s="43"/>
      <c r="H897" s="43"/>
      <c r="I897" s="56"/>
      <c r="J897" s="38"/>
      <c r="L897" s="41"/>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c r="CY897" s="38"/>
      <c r="CZ897" s="38"/>
      <c r="DA897" s="38"/>
      <c r="DB897" s="38"/>
      <c r="DC897" s="38"/>
      <c r="DD897" s="38"/>
      <c r="DE897" s="38"/>
      <c r="DF897" s="38"/>
      <c r="DG897" s="38"/>
      <c r="DH897" s="38"/>
      <c r="DI897" s="38"/>
      <c r="DJ897" s="38"/>
      <c r="DK897" s="38"/>
      <c r="DL897" s="38"/>
      <c r="DM897" s="38"/>
      <c r="DN897" s="38"/>
      <c r="DO897" s="38"/>
      <c r="DP897" s="38"/>
      <c r="DQ897" s="38"/>
      <c r="DR897" s="38"/>
      <c r="DS897" s="38"/>
      <c r="DT897" s="38"/>
      <c r="DU897" s="38"/>
      <c r="DV897" s="38"/>
      <c r="DW897" s="38"/>
      <c r="DX897" s="38"/>
      <c r="DY897" s="38"/>
      <c r="DZ897" s="38"/>
      <c r="EA897" s="38"/>
      <c r="EB897" s="38"/>
      <c r="EC897" s="38"/>
      <c r="ED897" s="38"/>
      <c r="EE897" s="38"/>
      <c r="EF897" s="38"/>
      <c r="EG897" s="38"/>
      <c r="EH897" s="38"/>
      <c r="EI897" s="38"/>
      <c r="EJ897" s="38"/>
      <c r="EK897" s="38"/>
      <c r="EL897" s="38"/>
      <c r="EM897" s="38"/>
      <c r="EN897" s="38"/>
      <c r="EO897" s="38"/>
      <c r="EP897" s="38"/>
      <c r="EQ897" s="38"/>
      <c r="ER897" s="38"/>
      <c r="ES897" s="38"/>
      <c r="ET897" s="38"/>
      <c r="EU897" s="38"/>
      <c r="EV897" s="38"/>
      <c r="EW897" s="38"/>
      <c r="EX897" s="38"/>
      <c r="EY897" s="38"/>
      <c r="EZ897" s="38"/>
    </row>
    <row r="898" spans="1:156" ht="20.100000000000001" customHeight="1" x14ac:dyDescent="0.25">
      <c r="A898" s="43"/>
      <c r="B898" s="54"/>
      <c r="C898" s="55"/>
      <c r="D898" s="43"/>
      <c r="E898" s="43"/>
      <c r="F898" s="43"/>
      <c r="G898" s="43"/>
      <c r="H898" s="43"/>
      <c r="I898" s="56"/>
      <c r="J898" s="38"/>
      <c r="L898" s="41"/>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c r="CR898" s="38"/>
      <c r="CS898" s="38"/>
      <c r="CT898" s="38"/>
      <c r="CU898" s="38"/>
      <c r="CV898" s="38"/>
      <c r="CW898" s="38"/>
      <c r="CX898" s="38"/>
      <c r="CY898" s="38"/>
      <c r="CZ898" s="38"/>
      <c r="DA898" s="38"/>
      <c r="DB898" s="38"/>
      <c r="DC898" s="38"/>
      <c r="DD898" s="38"/>
      <c r="DE898" s="38"/>
      <c r="DF898" s="38"/>
      <c r="DG898" s="38"/>
      <c r="DH898" s="38"/>
      <c r="DI898" s="38"/>
      <c r="DJ898" s="38"/>
      <c r="DK898" s="38"/>
      <c r="DL898" s="38"/>
      <c r="DM898" s="38"/>
      <c r="DN898" s="38"/>
      <c r="DO898" s="38"/>
      <c r="DP898" s="38"/>
      <c r="DQ898" s="38"/>
      <c r="DR898" s="38"/>
      <c r="DS898" s="38"/>
      <c r="DT898" s="38"/>
      <c r="DU898" s="38"/>
      <c r="DV898" s="38"/>
      <c r="DW898" s="38"/>
      <c r="DX898" s="38"/>
      <c r="DY898" s="38"/>
      <c r="DZ898" s="38"/>
      <c r="EA898" s="38"/>
      <c r="EB898" s="38"/>
      <c r="EC898" s="38"/>
      <c r="ED898" s="38"/>
      <c r="EE898" s="38"/>
      <c r="EF898" s="38"/>
      <c r="EG898" s="38"/>
      <c r="EH898" s="38"/>
      <c r="EI898" s="38"/>
      <c r="EJ898" s="38"/>
      <c r="EK898" s="38"/>
      <c r="EL898" s="38"/>
      <c r="EM898" s="38"/>
      <c r="EN898" s="38"/>
      <c r="EO898" s="38"/>
      <c r="EP898" s="38"/>
      <c r="EQ898" s="38"/>
      <c r="ER898" s="38"/>
      <c r="ES898" s="38"/>
      <c r="ET898" s="38"/>
      <c r="EU898" s="38"/>
      <c r="EV898" s="38"/>
      <c r="EW898" s="38"/>
      <c r="EX898" s="38"/>
      <c r="EY898" s="38"/>
      <c r="EZ898" s="38"/>
    </row>
    <row r="899" spans="1:156" ht="20.100000000000001" customHeight="1" x14ac:dyDescent="0.25">
      <c r="A899" s="43"/>
      <c r="B899" s="54"/>
      <c r="C899" s="55"/>
      <c r="D899" s="43"/>
      <c r="E899" s="43"/>
      <c r="F899" s="43"/>
      <c r="G899" s="43"/>
      <c r="H899" s="43"/>
      <c r="I899" s="56"/>
      <c r="J899" s="38"/>
      <c r="L899" s="41"/>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38"/>
      <c r="BS899" s="38"/>
      <c r="BT899" s="38"/>
      <c r="BU899" s="38"/>
      <c r="BV899" s="38"/>
      <c r="BW899" s="38"/>
      <c r="BX899" s="38"/>
      <c r="BY899" s="38"/>
      <c r="BZ899" s="38"/>
      <c r="CA899" s="38"/>
      <c r="CB899" s="38"/>
      <c r="CC899" s="38"/>
      <c r="CD899" s="38"/>
      <c r="CE899" s="38"/>
      <c r="CF899" s="38"/>
      <c r="CG899" s="38"/>
      <c r="CH899" s="38"/>
      <c r="CI899" s="38"/>
      <c r="CJ899" s="38"/>
      <c r="CK899" s="38"/>
      <c r="CL899" s="38"/>
      <c r="CM899" s="38"/>
      <c r="CN899" s="38"/>
      <c r="CO899" s="38"/>
      <c r="CP899" s="38"/>
      <c r="CQ899" s="38"/>
      <c r="CR899" s="38"/>
      <c r="CS899" s="38"/>
      <c r="CT899" s="38"/>
      <c r="CU899" s="38"/>
      <c r="CV899" s="38"/>
      <c r="CW899" s="38"/>
      <c r="CX899" s="38"/>
      <c r="CY899" s="38"/>
      <c r="CZ899" s="38"/>
      <c r="DA899" s="38"/>
      <c r="DB899" s="38"/>
      <c r="DC899" s="38"/>
      <c r="DD899" s="38"/>
      <c r="DE899" s="38"/>
      <c r="DF899" s="38"/>
      <c r="DG899" s="38"/>
      <c r="DH899" s="38"/>
      <c r="DI899" s="38"/>
      <c r="DJ899" s="38"/>
      <c r="DK899" s="38"/>
      <c r="DL899" s="38"/>
      <c r="DM899" s="38"/>
      <c r="DN899" s="38"/>
      <c r="DO899" s="38"/>
      <c r="DP899" s="38"/>
      <c r="DQ899" s="38"/>
      <c r="DR899" s="38"/>
      <c r="DS899" s="38"/>
      <c r="DT899" s="38"/>
      <c r="DU899" s="38"/>
      <c r="DV899" s="38"/>
      <c r="DW899" s="38"/>
      <c r="DX899" s="38"/>
      <c r="DY899" s="38"/>
      <c r="DZ899" s="38"/>
      <c r="EA899" s="38"/>
      <c r="EB899" s="38"/>
      <c r="EC899" s="38"/>
      <c r="ED899" s="38"/>
      <c r="EE899" s="38"/>
      <c r="EF899" s="38"/>
      <c r="EG899" s="38"/>
      <c r="EH899" s="38"/>
      <c r="EI899" s="38"/>
      <c r="EJ899" s="38"/>
      <c r="EK899" s="38"/>
      <c r="EL899" s="38"/>
      <c r="EM899" s="38"/>
      <c r="EN899" s="38"/>
      <c r="EO899" s="38"/>
      <c r="EP899" s="38"/>
      <c r="EQ899" s="38"/>
      <c r="ER899" s="38"/>
      <c r="ES899" s="38"/>
      <c r="ET899" s="38"/>
      <c r="EU899" s="38"/>
      <c r="EV899" s="38"/>
      <c r="EW899" s="38"/>
      <c r="EX899" s="38"/>
      <c r="EY899" s="38"/>
      <c r="EZ899" s="38"/>
    </row>
    <row r="900" spans="1:156" ht="20.100000000000001" customHeight="1" x14ac:dyDescent="0.25">
      <c r="A900" s="43"/>
      <c r="B900" s="54"/>
      <c r="C900" s="55"/>
      <c r="D900" s="43"/>
      <c r="E900" s="43"/>
      <c r="F900" s="43"/>
      <c r="G900" s="43"/>
      <c r="H900" s="43"/>
      <c r="I900" s="56"/>
      <c r="J900" s="38"/>
      <c r="L900" s="41"/>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c r="CR900" s="38"/>
      <c r="CS900" s="38"/>
      <c r="CT900" s="38"/>
      <c r="CU900" s="38"/>
      <c r="CV900" s="38"/>
      <c r="CW900" s="38"/>
      <c r="CX900" s="38"/>
      <c r="CY900" s="38"/>
      <c r="CZ900" s="38"/>
      <c r="DA900" s="38"/>
      <c r="DB900" s="38"/>
      <c r="DC900" s="38"/>
      <c r="DD900" s="38"/>
      <c r="DE900" s="38"/>
      <c r="DF900" s="38"/>
      <c r="DG900" s="38"/>
      <c r="DH900" s="38"/>
      <c r="DI900" s="38"/>
      <c r="DJ900" s="38"/>
      <c r="DK900" s="38"/>
      <c r="DL900" s="38"/>
      <c r="DM900" s="38"/>
      <c r="DN900" s="38"/>
      <c r="DO900" s="38"/>
      <c r="DP900" s="38"/>
      <c r="DQ900" s="38"/>
      <c r="DR900" s="38"/>
      <c r="DS900" s="38"/>
      <c r="DT900" s="38"/>
      <c r="DU900" s="38"/>
      <c r="DV900" s="38"/>
      <c r="DW900" s="38"/>
      <c r="DX900" s="38"/>
      <c r="DY900" s="38"/>
      <c r="DZ900" s="38"/>
      <c r="EA900" s="38"/>
      <c r="EB900" s="38"/>
      <c r="EC900" s="38"/>
      <c r="ED900" s="38"/>
      <c r="EE900" s="38"/>
      <c r="EF900" s="38"/>
      <c r="EG900" s="38"/>
      <c r="EH900" s="38"/>
      <c r="EI900" s="38"/>
      <c r="EJ900" s="38"/>
      <c r="EK900" s="38"/>
      <c r="EL900" s="38"/>
      <c r="EM900" s="38"/>
      <c r="EN900" s="38"/>
      <c r="EO900" s="38"/>
      <c r="EP900" s="38"/>
      <c r="EQ900" s="38"/>
      <c r="ER900" s="38"/>
      <c r="ES900" s="38"/>
      <c r="ET900" s="38"/>
      <c r="EU900" s="38"/>
      <c r="EV900" s="38"/>
      <c r="EW900" s="38"/>
      <c r="EX900" s="38"/>
      <c r="EY900" s="38"/>
      <c r="EZ900" s="38"/>
    </row>
    <row r="901" spans="1:156" ht="20.100000000000001" customHeight="1" x14ac:dyDescent="0.25">
      <c r="A901" s="43"/>
      <c r="B901" s="54"/>
      <c r="C901" s="55"/>
      <c r="D901" s="43"/>
      <c r="E901" s="43"/>
      <c r="F901" s="43"/>
      <c r="G901" s="43"/>
      <c r="H901" s="43"/>
      <c r="I901" s="56"/>
      <c r="J901" s="38"/>
      <c r="L901" s="41"/>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38"/>
      <c r="BS901" s="38"/>
      <c r="BT901" s="38"/>
      <c r="BU901" s="38"/>
      <c r="BV901" s="38"/>
      <c r="BW901" s="38"/>
      <c r="BX901" s="38"/>
      <c r="BY901" s="38"/>
      <c r="BZ901" s="38"/>
      <c r="CA901" s="38"/>
      <c r="CB901" s="38"/>
      <c r="CC901" s="38"/>
      <c r="CD901" s="38"/>
      <c r="CE901" s="38"/>
      <c r="CF901" s="38"/>
      <c r="CG901" s="38"/>
      <c r="CH901" s="38"/>
      <c r="CI901" s="38"/>
      <c r="CJ901" s="38"/>
      <c r="CK901" s="38"/>
      <c r="CL901" s="38"/>
      <c r="CM901" s="38"/>
      <c r="CN901" s="38"/>
      <c r="CO901" s="38"/>
      <c r="CP901" s="38"/>
      <c r="CQ901" s="38"/>
      <c r="CR901" s="38"/>
      <c r="CS901" s="38"/>
      <c r="CT901" s="38"/>
      <c r="CU901" s="38"/>
      <c r="CV901" s="38"/>
      <c r="CW901" s="38"/>
      <c r="CX901" s="38"/>
      <c r="CY901" s="38"/>
      <c r="CZ901" s="38"/>
      <c r="DA901" s="38"/>
      <c r="DB901" s="38"/>
      <c r="DC901" s="38"/>
      <c r="DD901" s="38"/>
      <c r="DE901" s="38"/>
      <c r="DF901" s="38"/>
      <c r="DG901" s="38"/>
      <c r="DH901" s="38"/>
      <c r="DI901" s="38"/>
      <c r="DJ901" s="38"/>
      <c r="DK901" s="38"/>
      <c r="DL901" s="38"/>
      <c r="DM901" s="38"/>
      <c r="DN901" s="38"/>
      <c r="DO901" s="38"/>
      <c r="DP901" s="38"/>
      <c r="DQ901" s="38"/>
      <c r="DR901" s="38"/>
      <c r="DS901" s="38"/>
      <c r="DT901" s="38"/>
      <c r="DU901" s="38"/>
      <c r="DV901" s="38"/>
      <c r="DW901" s="38"/>
      <c r="DX901" s="38"/>
      <c r="DY901" s="38"/>
      <c r="DZ901" s="38"/>
      <c r="EA901" s="38"/>
      <c r="EB901" s="38"/>
      <c r="EC901" s="38"/>
      <c r="ED901" s="38"/>
      <c r="EE901" s="38"/>
      <c r="EF901" s="38"/>
      <c r="EG901" s="38"/>
      <c r="EH901" s="38"/>
      <c r="EI901" s="38"/>
      <c r="EJ901" s="38"/>
      <c r="EK901" s="38"/>
      <c r="EL901" s="38"/>
      <c r="EM901" s="38"/>
      <c r="EN901" s="38"/>
      <c r="EO901" s="38"/>
      <c r="EP901" s="38"/>
      <c r="EQ901" s="38"/>
      <c r="ER901" s="38"/>
      <c r="ES901" s="38"/>
      <c r="ET901" s="38"/>
      <c r="EU901" s="38"/>
      <c r="EV901" s="38"/>
      <c r="EW901" s="38"/>
      <c r="EX901" s="38"/>
      <c r="EY901" s="38"/>
      <c r="EZ901" s="38"/>
    </row>
    <row r="902" spans="1:156" ht="20.100000000000001" customHeight="1" x14ac:dyDescent="0.25">
      <c r="A902" s="43"/>
      <c r="B902" s="54"/>
      <c r="C902" s="55"/>
      <c r="D902" s="43"/>
      <c r="E902" s="43"/>
      <c r="F902" s="43"/>
      <c r="G902" s="43"/>
      <c r="H902" s="43"/>
      <c r="I902" s="56"/>
      <c r="J902" s="38"/>
      <c r="L902" s="41"/>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c r="CY902" s="38"/>
      <c r="CZ902" s="38"/>
      <c r="DA902" s="38"/>
      <c r="DB902" s="38"/>
      <c r="DC902" s="38"/>
      <c r="DD902" s="38"/>
      <c r="DE902" s="38"/>
      <c r="DF902" s="38"/>
      <c r="DG902" s="38"/>
      <c r="DH902" s="38"/>
      <c r="DI902" s="38"/>
      <c r="DJ902" s="38"/>
      <c r="DK902" s="38"/>
      <c r="DL902" s="38"/>
      <c r="DM902" s="38"/>
      <c r="DN902" s="38"/>
      <c r="DO902" s="38"/>
      <c r="DP902" s="38"/>
      <c r="DQ902" s="38"/>
      <c r="DR902" s="38"/>
      <c r="DS902" s="38"/>
      <c r="DT902" s="38"/>
      <c r="DU902" s="38"/>
      <c r="DV902" s="38"/>
      <c r="DW902" s="38"/>
      <c r="DX902" s="38"/>
      <c r="DY902" s="38"/>
      <c r="DZ902" s="38"/>
      <c r="EA902" s="38"/>
      <c r="EB902" s="38"/>
      <c r="EC902" s="38"/>
      <c r="ED902" s="38"/>
      <c r="EE902" s="38"/>
      <c r="EF902" s="38"/>
      <c r="EG902" s="38"/>
      <c r="EH902" s="38"/>
      <c r="EI902" s="38"/>
      <c r="EJ902" s="38"/>
      <c r="EK902" s="38"/>
      <c r="EL902" s="38"/>
      <c r="EM902" s="38"/>
      <c r="EN902" s="38"/>
      <c r="EO902" s="38"/>
      <c r="EP902" s="38"/>
      <c r="EQ902" s="38"/>
      <c r="ER902" s="38"/>
      <c r="ES902" s="38"/>
      <c r="ET902" s="38"/>
      <c r="EU902" s="38"/>
      <c r="EV902" s="38"/>
      <c r="EW902" s="38"/>
      <c r="EX902" s="38"/>
      <c r="EY902" s="38"/>
      <c r="EZ902" s="38"/>
    </row>
    <row r="903" spans="1:156" ht="20.100000000000001" customHeight="1" x14ac:dyDescent="0.25">
      <c r="A903" s="43"/>
      <c r="B903" s="54"/>
      <c r="C903" s="55"/>
      <c r="D903" s="43"/>
      <c r="E903" s="43"/>
      <c r="F903" s="43"/>
      <c r="G903" s="43"/>
      <c r="H903" s="43"/>
      <c r="I903" s="56"/>
      <c r="J903" s="38"/>
      <c r="L903" s="41"/>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c r="CY903" s="38"/>
      <c r="CZ903" s="38"/>
      <c r="DA903" s="38"/>
      <c r="DB903" s="38"/>
      <c r="DC903" s="38"/>
      <c r="DD903" s="38"/>
      <c r="DE903" s="38"/>
      <c r="DF903" s="38"/>
      <c r="DG903" s="38"/>
      <c r="DH903" s="38"/>
      <c r="DI903" s="38"/>
      <c r="DJ903" s="38"/>
      <c r="DK903" s="38"/>
      <c r="DL903" s="38"/>
      <c r="DM903" s="38"/>
      <c r="DN903" s="38"/>
      <c r="DO903" s="38"/>
      <c r="DP903" s="38"/>
      <c r="DQ903" s="38"/>
      <c r="DR903" s="38"/>
      <c r="DS903" s="38"/>
      <c r="DT903" s="38"/>
      <c r="DU903" s="38"/>
      <c r="DV903" s="38"/>
      <c r="DW903" s="38"/>
      <c r="DX903" s="38"/>
      <c r="DY903" s="38"/>
      <c r="DZ903" s="38"/>
      <c r="EA903" s="38"/>
      <c r="EB903" s="38"/>
      <c r="EC903" s="38"/>
      <c r="ED903" s="38"/>
      <c r="EE903" s="38"/>
      <c r="EF903" s="38"/>
      <c r="EG903" s="38"/>
      <c r="EH903" s="38"/>
      <c r="EI903" s="38"/>
      <c r="EJ903" s="38"/>
      <c r="EK903" s="38"/>
      <c r="EL903" s="38"/>
      <c r="EM903" s="38"/>
      <c r="EN903" s="38"/>
      <c r="EO903" s="38"/>
      <c r="EP903" s="38"/>
      <c r="EQ903" s="38"/>
      <c r="ER903" s="38"/>
      <c r="ES903" s="38"/>
      <c r="ET903" s="38"/>
      <c r="EU903" s="38"/>
      <c r="EV903" s="38"/>
      <c r="EW903" s="38"/>
      <c r="EX903" s="38"/>
      <c r="EY903" s="38"/>
      <c r="EZ903" s="38"/>
    </row>
    <row r="904" spans="1:156" ht="20.100000000000001" customHeight="1" x14ac:dyDescent="0.25">
      <c r="A904" s="43"/>
      <c r="B904" s="54"/>
      <c r="C904" s="55"/>
      <c r="D904" s="43"/>
      <c r="E904" s="43"/>
      <c r="F904" s="43"/>
      <c r="G904" s="43"/>
      <c r="H904" s="43"/>
      <c r="I904" s="56"/>
      <c r="J904" s="38"/>
      <c r="L904" s="41"/>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c r="CR904" s="38"/>
      <c r="CS904" s="38"/>
      <c r="CT904" s="38"/>
      <c r="CU904" s="38"/>
      <c r="CV904" s="38"/>
      <c r="CW904" s="38"/>
      <c r="CX904" s="38"/>
      <c r="CY904" s="38"/>
      <c r="CZ904" s="38"/>
      <c r="DA904" s="38"/>
      <c r="DB904" s="38"/>
      <c r="DC904" s="38"/>
      <c r="DD904" s="38"/>
      <c r="DE904" s="38"/>
      <c r="DF904" s="38"/>
      <c r="DG904" s="38"/>
      <c r="DH904" s="38"/>
      <c r="DI904" s="38"/>
      <c r="DJ904" s="38"/>
      <c r="DK904" s="38"/>
      <c r="DL904" s="38"/>
      <c r="DM904" s="38"/>
      <c r="DN904" s="38"/>
      <c r="DO904" s="38"/>
      <c r="DP904" s="38"/>
      <c r="DQ904" s="38"/>
      <c r="DR904" s="38"/>
      <c r="DS904" s="38"/>
      <c r="DT904" s="38"/>
      <c r="DU904" s="38"/>
      <c r="DV904" s="38"/>
      <c r="DW904" s="38"/>
      <c r="DX904" s="38"/>
      <c r="DY904" s="38"/>
      <c r="DZ904" s="38"/>
      <c r="EA904" s="38"/>
      <c r="EB904" s="38"/>
      <c r="EC904" s="38"/>
      <c r="ED904" s="38"/>
      <c r="EE904" s="38"/>
      <c r="EF904" s="38"/>
      <c r="EG904" s="38"/>
      <c r="EH904" s="38"/>
      <c r="EI904" s="38"/>
      <c r="EJ904" s="38"/>
      <c r="EK904" s="38"/>
      <c r="EL904" s="38"/>
      <c r="EM904" s="38"/>
      <c r="EN904" s="38"/>
      <c r="EO904" s="38"/>
      <c r="EP904" s="38"/>
      <c r="EQ904" s="38"/>
      <c r="ER904" s="38"/>
      <c r="ES904" s="38"/>
      <c r="ET904" s="38"/>
      <c r="EU904" s="38"/>
      <c r="EV904" s="38"/>
      <c r="EW904" s="38"/>
      <c r="EX904" s="38"/>
      <c r="EY904" s="38"/>
      <c r="EZ904" s="38"/>
    </row>
    <row r="905" spans="1:156" ht="20.100000000000001" customHeight="1" x14ac:dyDescent="0.25">
      <c r="A905" s="43"/>
      <c r="B905" s="54"/>
      <c r="C905" s="55"/>
      <c r="D905" s="43"/>
      <c r="E905" s="43"/>
      <c r="F905" s="43"/>
      <c r="G905" s="43"/>
      <c r="H905" s="43"/>
      <c r="I905" s="56"/>
      <c r="J905" s="38"/>
      <c r="L905" s="41"/>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c r="CY905" s="38"/>
      <c r="CZ905" s="38"/>
      <c r="DA905" s="38"/>
      <c r="DB905" s="38"/>
      <c r="DC905" s="38"/>
      <c r="DD905" s="38"/>
      <c r="DE905" s="38"/>
      <c r="DF905" s="38"/>
      <c r="DG905" s="38"/>
      <c r="DH905" s="38"/>
      <c r="DI905" s="38"/>
      <c r="DJ905" s="38"/>
      <c r="DK905" s="38"/>
      <c r="DL905" s="38"/>
      <c r="DM905" s="38"/>
      <c r="DN905" s="38"/>
      <c r="DO905" s="38"/>
      <c r="DP905" s="38"/>
      <c r="DQ905" s="38"/>
      <c r="DR905" s="38"/>
      <c r="DS905" s="38"/>
      <c r="DT905" s="38"/>
      <c r="DU905" s="38"/>
      <c r="DV905" s="38"/>
      <c r="DW905" s="38"/>
      <c r="DX905" s="38"/>
      <c r="DY905" s="38"/>
      <c r="DZ905" s="38"/>
      <c r="EA905" s="38"/>
      <c r="EB905" s="38"/>
      <c r="EC905" s="38"/>
      <c r="ED905" s="38"/>
      <c r="EE905" s="38"/>
      <c r="EF905" s="38"/>
      <c r="EG905" s="38"/>
      <c r="EH905" s="38"/>
      <c r="EI905" s="38"/>
      <c r="EJ905" s="38"/>
      <c r="EK905" s="38"/>
      <c r="EL905" s="38"/>
      <c r="EM905" s="38"/>
      <c r="EN905" s="38"/>
      <c r="EO905" s="38"/>
      <c r="EP905" s="38"/>
      <c r="EQ905" s="38"/>
      <c r="ER905" s="38"/>
      <c r="ES905" s="38"/>
      <c r="ET905" s="38"/>
      <c r="EU905" s="38"/>
      <c r="EV905" s="38"/>
      <c r="EW905" s="38"/>
      <c r="EX905" s="38"/>
      <c r="EY905" s="38"/>
      <c r="EZ905" s="38"/>
    </row>
    <row r="906" spans="1:156" ht="20.100000000000001" customHeight="1" x14ac:dyDescent="0.25">
      <c r="A906" s="43"/>
      <c r="B906" s="54"/>
      <c r="C906" s="55"/>
      <c r="D906" s="43"/>
      <c r="E906" s="43"/>
      <c r="F906" s="43"/>
      <c r="G906" s="43"/>
      <c r="H906" s="43"/>
      <c r="I906" s="56"/>
      <c r="J906" s="38"/>
      <c r="L906" s="41"/>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c r="CY906" s="38"/>
      <c r="CZ906" s="38"/>
      <c r="DA906" s="38"/>
      <c r="DB906" s="38"/>
      <c r="DC906" s="38"/>
      <c r="DD906" s="38"/>
      <c r="DE906" s="38"/>
      <c r="DF906" s="38"/>
      <c r="DG906" s="38"/>
      <c r="DH906" s="38"/>
      <c r="DI906" s="38"/>
      <c r="DJ906" s="38"/>
      <c r="DK906" s="38"/>
      <c r="DL906" s="38"/>
      <c r="DM906" s="38"/>
      <c r="DN906" s="38"/>
      <c r="DO906" s="38"/>
      <c r="DP906" s="38"/>
      <c r="DQ906" s="38"/>
      <c r="DR906" s="38"/>
      <c r="DS906" s="38"/>
      <c r="DT906" s="38"/>
      <c r="DU906" s="38"/>
      <c r="DV906" s="38"/>
      <c r="DW906" s="38"/>
      <c r="DX906" s="38"/>
      <c r="DY906" s="38"/>
      <c r="DZ906" s="38"/>
      <c r="EA906" s="38"/>
      <c r="EB906" s="38"/>
      <c r="EC906" s="38"/>
      <c r="ED906" s="38"/>
      <c r="EE906" s="38"/>
      <c r="EF906" s="38"/>
      <c r="EG906" s="38"/>
      <c r="EH906" s="38"/>
      <c r="EI906" s="38"/>
      <c r="EJ906" s="38"/>
      <c r="EK906" s="38"/>
      <c r="EL906" s="38"/>
      <c r="EM906" s="38"/>
      <c r="EN906" s="38"/>
      <c r="EO906" s="38"/>
      <c r="EP906" s="38"/>
      <c r="EQ906" s="38"/>
      <c r="ER906" s="38"/>
      <c r="ES906" s="38"/>
      <c r="ET906" s="38"/>
      <c r="EU906" s="38"/>
      <c r="EV906" s="38"/>
      <c r="EW906" s="38"/>
      <c r="EX906" s="38"/>
      <c r="EY906" s="38"/>
      <c r="EZ906" s="38"/>
    </row>
    <row r="907" spans="1:156" ht="20.100000000000001" customHeight="1" x14ac:dyDescent="0.25">
      <c r="A907" s="43"/>
      <c r="B907" s="54"/>
      <c r="C907" s="55"/>
      <c r="D907" s="43"/>
      <c r="E907" s="43"/>
      <c r="F907" s="43"/>
      <c r="G907" s="43"/>
      <c r="H907" s="43"/>
      <c r="I907" s="56"/>
      <c r="J907" s="38"/>
      <c r="L907" s="41"/>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c r="CY907" s="38"/>
      <c r="CZ907" s="38"/>
      <c r="DA907" s="38"/>
      <c r="DB907" s="38"/>
      <c r="DC907" s="38"/>
      <c r="DD907" s="38"/>
      <c r="DE907" s="38"/>
      <c r="DF907" s="38"/>
      <c r="DG907" s="38"/>
      <c r="DH907" s="38"/>
      <c r="DI907" s="38"/>
      <c r="DJ907" s="38"/>
      <c r="DK907" s="38"/>
      <c r="DL907" s="38"/>
      <c r="DM907" s="38"/>
      <c r="DN907" s="38"/>
      <c r="DO907" s="38"/>
      <c r="DP907" s="38"/>
      <c r="DQ907" s="38"/>
      <c r="DR907" s="38"/>
      <c r="DS907" s="38"/>
      <c r="DT907" s="38"/>
      <c r="DU907" s="38"/>
      <c r="DV907" s="38"/>
      <c r="DW907" s="38"/>
      <c r="DX907" s="38"/>
      <c r="DY907" s="38"/>
      <c r="DZ907" s="38"/>
      <c r="EA907" s="38"/>
      <c r="EB907" s="38"/>
      <c r="EC907" s="38"/>
      <c r="ED907" s="38"/>
      <c r="EE907" s="38"/>
      <c r="EF907" s="38"/>
      <c r="EG907" s="38"/>
      <c r="EH907" s="38"/>
      <c r="EI907" s="38"/>
      <c r="EJ907" s="38"/>
      <c r="EK907" s="38"/>
      <c r="EL907" s="38"/>
      <c r="EM907" s="38"/>
      <c r="EN907" s="38"/>
      <c r="EO907" s="38"/>
      <c r="EP907" s="38"/>
      <c r="EQ907" s="38"/>
      <c r="ER907" s="38"/>
      <c r="ES907" s="38"/>
      <c r="ET907" s="38"/>
      <c r="EU907" s="38"/>
      <c r="EV907" s="38"/>
      <c r="EW907" s="38"/>
      <c r="EX907" s="38"/>
      <c r="EY907" s="38"/>
      <c r="EZ907" s="38"/>
    </row>
    <row r="908" spans="1:156" ht="20.100000000000001" customHeight="1" x14ac:dyDescent="0.25">
      <c r="A908" s="43"/>
      <c r="B908" s="54"/>
      <c r="C908" s="55"/>
      <c r="D908" s="43"/>
      <c r="E908" s="43"/>
      <c r="F908" s="43"/>
      <c r="G908" s="43"/>
      <c r="H908" s="43"/>
      <c r="I908" s="56"/>
      <c r="J908" s="38"/>
      <c r="L908" s="41"/>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c r="CY908" s="38"/>
      <c r="CZ908" s="38"/>
      <c r="DA908" s="38"/>
      <c r="DB908" s="38"/>
      <c r="DC908" s="38"/>
      <c r="DD908" s="38"/>
      <c r="DE908" s="38"/>
      <c r="DF908" s="38"/>
      <c r="DG908" s="38"/>
      <c r="DH908" s="38"/>
      <c r="DI908" s="38"/>
      <c r="DJ908" s="38"/>
      <c r="DK908" s="38"/>
      <c r="DL908" s="38"/>
      <c r="DM908" s="38"/>
      <c r="DN908" s="38"/>
      <c r="DO908" s="38"/>
      <c r="DP908" s="38"/>
      <c r="DQ908" s="38"/>
      <c r="DR908" s="38"/>
      <c r="DS908" s="38"/>
      <c r="DT908" s="38"/>
      <c r="DU908" s="38"/>
      <c r="DV908" s="38"/>
      <c r="DW908" s="38"/>
      <c r="DX908" s="38"/>
      <c r="DY908" s="38"/>
      <c r="DZ908" s="38"/>
      <c r="EA908" s="38"/>
      <c r="EB908" s="38"/>
      <c r="EC908" s="38"/>
      <c r="ED908" s="38"/>
      <c r="EE908" s="38"/>
      <c r="EF908" s="38"/>
      <c r="EG908" s="38"/>
      <c r="EH908" s="38"/>
      <c r="EI908" s="38"/>
      <c r="EJ908" s="38"/>
      <c r="EK908" s="38"/>
      <c r="EL908" s="38"/>
      <c r="EM908" s="38"/>
      <c r="EN908" s="38"/>
      <c r="EO908" s="38"/>
      <c r="EP908" s="38"/>
      <c r="EQ908" s="38"/>
      <c r="ER908" s="38"/>
      <c r="ES908" s="38"/>
      <c r="ET908" s="38"/>
      <c r="EU908" s="38"/>
      <c r="EV908" s="38"/>
      <c r="EW908" s="38"/>
      <c r="EX908" s="38"/>
      <c r="EY908" s="38"/>
      <c r="EZ908" s="38"/>
    </row>
    <row r="909" spans="1:156" ht="20.100000000000001" customHeight="1" x14ac:dyDescent="0.25">
      <c r="A909" s="43"/>
      <c r="B909" s="54"/>
      <c r="C909" s="55"/>
      <c r="D909" s="43"/>
      <c r="E909" s="43"/>
      <c r="F909" s="43"/>
      <c r="G909" s="43"/>
      <c r="H909" s="43"/>
      <c r="I909" s="56"/>
      <c r="J909" s="38"/>
      <c r="L909" s="41"/>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c r="CY909" s="38"/>
      <c r="CZ909" s="38"/>
      <c r="DA909" s="38"/>
      <c r="DB909" s="38"/>
      <c r="DC909" s="38"/>
      <c r="DD909" s="38"/>
      <c r="DE909" s="38"/>
      <c r="DF909" s="38"/>
      <c r="DG909" s="38"/>
      <c r="DH909" s="38"/>
      <c r="DI909" s="38"/>
      <c r="DJ909" s="38"/>
      <c r="DK909" s="38"/>
      <c r="DL909" s="38"/>
      <c r="DM909" s="38"/>
      <c r="DN909" s="38"/>
      <c r="DO909" s="38"/>
      <c r="DP909" s="38"/>
      <c r="DQ909" s="38"/>
      <c r="DR909" s="38"/>
      <c r="DS909" s="38"/>
      <c r="DT909" s="38"/>
      <c r="DU909" s="38"/>
      <c r="DV909" s="38"/>
      <c r="DW909" s="38"/>
      <c r="DX909" s="38"/>
      <c r="DY909" s="38"/>
      <c r="DZ909" s="38"/>
      <c r="EA909" s="38"/>
      <c r="EB909" s="38"/>
      <c r="EC909" s="38"/>
      <c r="ED909" s="38"/>
      <c r="EE909" s="38"/>
      <c r="EF909" s="38"/>
      <c r="EG909" s="38"/>
      <c r="EH909" s="38"/>
      <c r="EI909" s="38"/>
      <c r="EJ909" s="38"/>
      <c r="EK909" s="38"/>
      <c r="EL909" s="38"/>
      <c r="EM909" s="38"/>
      <c r="EN909" s="38"/>
      <c r="EO909" s="38"/>
      <c r="EP909" s="38"/>
      <c r="EQ909" s="38"/>
      <c r="ER909" s="38"/>
      <c r="ES909" s="38"/>
      <c r="ET909" s="38"/>
      <c r="EU909" s="38"/>
      <c r="EV909" s="38"/>
      <c r="EW909" s="38"/>
      <c r="EX909" s="38"/>
      <c r="EY909" s="38"/>
      <c r="EZ909" s="38"/>
    </row>
    <row r="910" spans="1:156" ht="20.100000000000001" customHeight="1" x14ac:dyDescent="0.25">
      <c r="A910" s="43"/>
      <c r="B910" s="54"/>
      <c r="C910" s="55"/>
      <c r="D910" s="43"/>
      <c r="E910" s="43"/>
      <c r="F910" s="43"/>
      <c r="G910" s="43"/>
      <c r="H910" s="43"/>
      <c r="I910" s="56"/>
      <c r="J910" s="38"/>
      <c r="L910" s="41"/>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c r="CY910" s="38"/>
      <c r="CZ910" s="38"/>
      <c r="DA910" s="38"/>
      <c r="DB910" s="38"/>
      <c r="DC910" s="38"/>
      <c r="DD910" s="38"/>
      <c r="DE910" s="38"/>
      <c r="DF910" s="38"/>
      <c r="DG910" s="38"/>
      <c r="DH910" s="38"/>
      <c r="DI910" s="38"/>
      <c r="DJ910" s="38"/>
      <c r="DK910" s="38"/>
      <c r="DL910" s="38"/>
      <c r="DM910" s="38"/>
      <c r="DN910" s="38"/>
      <c r="DO910" s="38"/>
      <c r="DP910" s="38"/>
      <c r="DQ910" s="38"/>
      <c r="DR910" s="38"/>
      <c r="DS910" s="38"/>
      <c r="DT910" s="38"/>
      <c r="DU910" s="38"/>
      <c r="DV910" s="38"/>
      <c r="DW910" s="38"/>
      <c r="DX910" s="38"/>
      <c r="DY910" s="38"/>
      <c r="DZ910" s="38"/>
      <c r="EA910" s="38"/>
      <c r="EB910" s="38"/>
      <c r="EC910" s="38"/>
      <c r="ED910" s="38"/>
      <c r="EE910" s="38"/>
      <c r="EF910" s="38"/>
      <c r="EG910" s="38"/>
      <c r="EH910" s="38"/>
      <c r="EI910" s="38"/>
      <c r="EJ910" s="38"/>
      <c r="EK910" s="38"/>
      <c r="EL910" s="38"/>
      <c r="EM910" s="38"/>
      <c r="EN910" s="38"/>
      <c r="EO910" s="38"/>
      <c r="EP910" s="38"/>
      <c r="EQ910" s="38"/>
      <c r="ER910" s="38"/>
      <c r="ES910" s="38"/>
      <c r="ET910" s="38"/>
      <c r="EU910" s="38"/>
      <c r="EV910" s="38"/>
      <c r="EW910" s="38"/>
      <c r="EX910" s="38"/>
      <c r="EY910" s="38"/>
      <c r="EZ910" s="38"/>
    </row>
    <row r="911" spans="1:156" ht="20.100000000000001" customHeight="1" x14ac:dyDescent="0.25">
      <c r="A911" s="43"/>
      <c r="B911" s="54"/>
      <c r="C911" s="55"/>
      <c r="D911" s="43"/>
      <c r="E911" s="43"/>
      <c r="F911" s="43"/>
      <c r="G911" s="43"/>
      <c r="H911" s="43"/>
      <c r="I911" s="56"/>
      <c r="J911" s="38"/>
      <c r="L911" s="41"/>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c r="CY911" s="38"/>
      <c r="CZ911" s="38"/>
      <c r="DA911" s="38"/>
      <c r="DB911" s="38"/>
      <c r="DC911" s="38"/>
      <c r="DD911" s="38"/>
      <c r="DE911" s="38"/>
      <c r="DF911" s="38"/>
      <c r="DG911" s="38"/>
      <c r="DH911" s="38"/>
      <c r="DI911" s="38"/>
      <c r="DJ911" s="38"/>
      <c r="DK911" s="38"/>
      <c r="DL911" s="38"/>
      <c r="DM911" s="38"/>
      <c r="DN911" s="38"/>
      <c r="DO911" s="38"/>
      <c r="DP911" s="38"/>
      <c r="DQ911" s="38"/>
      <c r="DR911" s="38"/>
      <c r="DS911" s="38"/>
      <c r="DT911" s="38"/>
      <c r="DU911" s="38"/>
      <c r="DV911" s="38"/>
      <c r="DW911" s="38"/>
      <c r="DX911" s="38"/>
      <c r="DY911" s="38"/>
      <c r="DZ911" s="38"/>
      <c r="EA911" s="38"/>
      <c r="EB911" s="38"/>
      <c r="EC911" s="38"/>
      <c r="ED911" s="38"/>
      <c r="EE911" s="38"/>
      <c r="EF911" s="38"/>
      <c r="EG911" s="38"/>
      <c r="EH911" s="38"/>
      <c r="EI911" s="38"/>
      <c r="EJ911" s="38"/>
      <c r="EK911" s="38"/>
      <c r="EL911" s="38"/>
      <c r="EM911" s="38"/>
      <c r="EN911" s="38"/>
      <c r="EO911" s="38"/>
      <c r="EP911" s="38"/>
      <c r="EQ911" s="38"/>
      <c r="ER911" s="38"/>
      <c r="ES911" s="38"/>
      <c r="ET911" s="38"/>
      <c r="EU911" s="38"/>
      <c r="EV911" s="38"/>
      <c r="EW911" s="38"/>
      <c r="EX911" s="38"/>
      <c r="EY911" s="38"/>
      <c r="EZ911" s="38"/>
    </row>
    <row r="912" spans="1:156" ht="20.100000000000001" customHeight="1" x14ac:dyDescent="0.25">
      <c r="A912" s="43"/>
      <c r="B912" s="54"/>
      <c r="C912" s="55"/>
      <c r="D912" s="43"/>
      <c r="E912" s="43"/>
      <c r="F912" s="43"/>
      <c r="G912" s="43"/>
      <c r="H912" s="43"/>
      <c r="I912" s="56"/>
      <c r="J912" s="38"/>
      <c r="L912" s="41"/>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c r="CY912" s="38"/>
      <c r="CZ912" s="38"/>
      <c r="DA912" s="38"/>
      <c r="DB912" s="38"/>
      <c r="DC912" s="38"/>
      <c r="DD912" s="38"/>
      <c r="DE912" s="38"/>
      <c r="DF912" s="38"/>
      <c r="DG912" s="38"/>
      <c r="DH912" s="38"/>
      <c r="DI912" s="38"/>
      <c r="DJ912" s="38"/>
      <c r="DK912" s="38"/>
      <c r="DL912" s="38"/>
      <c r="DM912" s="38"/>
      <c r="DN912" s="38"/>
      <c r="DO912" s="38"/>
      <c r="DP912" s="38"/>
      <c r="DQ912" s="38"/>
      <c r="DR912" s="38"/>
      <c r="DS912" s="38"/>
      <c r="DT912" s="38"/>
      <c r="DU912" s="38"/>
      <c r="DV912" s="38"/>
      <c r="DW912" s="38"/>
      <c r="DX912" s="38"/>
      <c r="DY912" s="38"/>
      <c r="DZ912" s="38"/>
      <c r="EA912" s="38"/>
      <c r="EB912" s="38"/>
      <c r="EC912" s="38"/>
      <c r="ED912" s="38"/>
      <c r="EE912" s="38"/>
      <c r="EF912" s="38"/>
      <c r="EG912" s="38"/>
      <c r="EH912" s="38"/>
      <c r="EI912" s="38"/>
      <c r="EJ912" s="38"/>
      <c r="EK912" s="38"/>
      <c r="EL912" s="38"/>
      <c r="EM912" s="38"/>
      <c r="EN912" s="38"/>
      <c r="EO912" s="38"/>
      <c r="EP912" s="38"/>
      <c r="EQ912" s="38"/>
      <c r="ER912" s="38"/>
      <c r="ES912" s="38"/>
      <c r="ET912" s="38"/>
      <c r="EU912" s="38"/>
      <c r="EV912" s="38"/>
      <c r="EW912" s="38"/>
      <c r="EX912" s="38"/>
      <c r="EY912" s="38"/>
      <c r="EZ912" s="38"/>
    </row>
    <row r="913" spans="1:156" ht="20.100000000000001" customHeight="1" x14ac:dyDescent="0.25">
      <c r="A913" s="43"/>
      <c r="B913" s="54"/>
      <c r="C913" s="55"/>
      <c r="D913" s="43"/>
      <c r="E913" s="43"/>
      <c r="F913" s="43"/>
      <c r="G913" s="43"/>
      <c r="H913" s="43"/>
      <c r="I913" s="56"/>
      <c r="J913" s="38"/>
      <c r="L913" s="41"/>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c r="CY913" s="38"/>
      <c r="CZ913" s="38"/>
      <c r="DA913" s="38"/>
      <c r="DB913" s="38"/>
      <c r="DC913" s="38"/>
      <c r="DD913" s="38"/>
      <c r="DE913" s="38"/>
      <c r="DF913" s="38"/>
      <c r="DG913" s="38"/>
      <c r="DH913" s="38"/>
      <c r="DI913" s="38"/>
      <c r="DJ913" s="38"/>
      <c r="DK913" s="38"/>
      <c r="DL913" s="38"/>
      <c r="DM913" s="38"/>
      <c r="DN913" s="38"/>
      <c r="DO913" s="38"/>
      <c r="DP913" s="38"/>
      <c r="DQ913" s="38"/>
      <c r="DR913" s="38"/>
      <c r="DS913" s="38"/>
      <c r="DT913" s="38"/>
      <c r="DU913" s="38"/>
      <c r="DV913" s="38"/>
      <c r="DW913" s="38"/>
      <c r="DX913" s="38"/>
      <c r="DY913" s="38"/>
      <c r="DZ913" s="38"/>
      <c r="EA913" s="38"/>
      <c r="EB913" s="38"/>
      <c r="EC913" s="38"/>
      <c r="ED913" s="38"/>
      <c r="EE913" s="38"/>
      <c r="EF913" s="38"/>
      <c r="EG913" s="38"/>
      <c r="EH913" s="38"/>
      <c r="EI913" s="38"/>
      <c r="EJ913" s="38"/>
      <c r="EK913" s="38"/>
      <c r="EL913" s="38"/>
      <c r="EM913" s="38"/>
      <c r="EN913" s="38"/>
      <c r="EO913" s="38"/>
      <c r="EP913" s="38"/>
      <c r="EQ913" s="38"/>
      <c r="ER913" s="38"/>
      <c r="ES913" s="38"/>
      <c r="ET913" s="38"/>
      <c r="EU913" s="38"/>
      <c r="EV913" s="38"/>
      <c r="EW913" s="38"/>
      <c r="EX913" s="38"/>
      <c r="EY913" s="38"/>
      <c r="EZ913" s="38"/>
    </row>
    <row r="914" spans="1:156" ht="20.100000000000001" customHeight="1" x14ac:dyDescent="0.25">
      <c r="A914" s="43"/>
      <c r="B914" s="54"/>
      <c r="C914" s="55"/>
      <c r="D914" s="43"/>
      <c r="E914" s="43"/>
      <c r="F914" s="43"/>
      <c r="G914" s="43"/>
      <c r="H914" s="43"/>
      <c r="I914" s="56"/>
      <c r="J914" s="38"/>
      <c r="L914" s="41"/>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c r="CY914" s="38"/>
      <c r="CZ914" s="38"/>
      <c r="DA914" s="38"/>
      <c r="DB914" s="38"/>
      <c r="DC914" s="38"/>
      <c r="DD914" s="38"/>
      <c r="DE914" s="38"/>
      <c r="DF914" s="38"/>
      <c r="DG914" s="38"/>
      <c r="DH914" s="38"/>
      <c r="DI914" s="38"/>
      <c r="DJ914" s="38"/>
      <c r="DK914" s="38"/>
      <c r="DL914" s="38"/>
      <c r="DM914" s="38"/>
      <c r="DN914" s="38"/>
      <c r="DO914" s="38"/>
      <c r="DP914" s="38"/>
      <c r="DQ914" s="38"/>
      <c r="DR914" s="38"/>
      <c r="DS914" s="38"/>
      <c r="DT914" s="38"/>
      <c r="DU914" s="38"/>
      <c r="DV914" s="38"/>
      <c r="DW914" s="38"/>
      <c r="DX914" s="38"/>
      <c r="DY914" s="38"/>
      <c r="DZ914" s="38"/>
      <c r="EA914" s="38"/>
      <c r="EB914" s="38"/>
      <c r="EC914" s="38"/>
      <c r="ED914" s="38"/>
      <c r="EE914" s="38"/>
      <c r="EF914" s="38"/>
      <c r="EG914" s="38"/>
      <c r="EH914" s="38"/>
      <c r="EI914" s="38"/>
      <c r="EJ914" s="38"/>
      <c r="EK914" s="38"/>
      <c r="EL914" s="38"/>
      <c r="EM914" s="38"/>
      <c r="EN914" s="38"/>
      <c r="EO914" s="38"/>
      <c r="EP914" s="38"/>
      <c r="EQ914" s="38"/>
      <c r="ER914" s="38"/>
      <c r="ES914" s="38"/>
      <c r="ET914" s="38"/>
      <c r="EU914" s="38"/>
      <c r="EV914" s="38"/>
      <c r="EW914" s="38"/>
      <c r="EX914" s="38"/>
      <c r="EY914" s="38"/>
      <c r="EZ914" s="38"/>
    </row>
    <row r="915" spans="1:156" ht="20.100000000000001" customHeight="1" x14ac:dyDescent="0.25">
      <c r="A915" s="43"/>
      <c r="B915" s="54"/>
      <c r="C915" s="55"/>
      <c r="D915" s="43"/>
      <c r="E915" s="43"/>
      <c r="F915" s="43"/>
      <c r="G915" s="43"/>
      <c r="H915" s="43"/>
      <c r="I915" s="56"/>
      <c r="J915" s="38"/>
      <c r="L915" s="41"/>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c r="CY915" s="38"/>
      <c r="CZ915" s="38"/>
      <c r="DA915" s="38"/>
      <c r="DB915" s="38"/>
      <c r="DC915" s="38"/>
      <c r="DD915" s="38"/>
      <c r="DE915" s="38"/>
      <c r="DF915" s="38"/>
      <c r="DG915" s="38"/>
      <c r="DH915" s="38"/>
      <c r="DI915" s="38"/>
      <c r="DJ915" s="38"/>
      <c r="DK915" s="38"/>
      <c r="DL915" s="38"/>
      <c r="DM915" s="38"/>
      <c r="DN915" s="38"/>
      <c r="DO915" s="38"/>
      <c r="DP915" s="38"/>
      <c r="DQ915" s="38"/>
      <c r="DR915" s="38"/>
      <c r="DS915" s="38"/>
      <c r="DT915" s="38"/>
      <c r="DU915" s="38"/>
      <c r="DV915" s="38"/>
      <c r="DW915" s="38"/>
      <c r="DX915" s="38"/>
      <c r="DY915" s="38"/>
      <c r="DZ915" s="38"/>
      <c r="EA915" s="38"/>
      <c r="EB915" s="38"/>
      <c r="EC915" s="38"/>
      <c r="ED915" s="38"/>
      <c r="EE915" s="38"/>
      <c r="EF915" s="38"/>
      <c r="EG915" s="38"/>
      <c r="EH915" s="38"/>
      <c r="EI915" s="38"/>
      <c r="EJ915" s="38"/>
      <c r="EK915" s="38"/>
      <c r="EL915" s="38"/>
      <c r="EM915" s="38"/>
      <c r="EN915" s="38"/>
      <c r="EO915" s="38"/>
      <c r="EP915" s="38"/>
      <c r="EQ915" s="38"/>
      <c r="ER915" s="38"/>
      <c r="ES915" s="38"/>
      <c r="ET915" s="38"/>
      <c r="EU915" s="38"/>
      <c r="EV915" s="38"/>
      <c r="EW915" s="38"/>
      <c r="EX915" s="38"/>
      <c r="EY915" s="38"/>
      <c r="EZ915" s="38"/>
    </row>
    <row r="916" spans="1:156" ht="20.100000000000001" customHeight="1" x14ac:dyDescent="0.25">
      <c r="A916" s="43"/>
      <c r="B916" s="54"/>
      <c r="C916" s="55"/>
      <c r="D916" s="43"/>
      <c r="E916" s="43"/>
      <c r="F916" s="43"/>
      <c r="G916" s="43"/>
      <c r="H916" s="43"/>
      <c r="I916" s="56"/>
      <c r="J916" s="38"/>
      <c r="L916" s="41"/>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c r="CY916" s="38"/>
      <c r="CZ916" s="38"/>
      <c r="DA916" s="38"/>
      <c r="DB916" s="38"/>
      <c r="DC916" s="38"/>
      <c r="DD916" s="38"/>
      <c r="DE916" s="38"/>
      <c r="DF916" s="38"/>
      <c r="DG916" s="38"/>
      <c r="DH916" s="38"/>
      <c r="DI916" s="38"/>
      <c r="DJ916" s="38"/>
      <c r="DK916" s="38"/>
      <c r="DL916" s="38"/>
      <c r="DM916" s="38"/>
      <c r="DN916" s="38"/>
      <c r="DO916" s="38"/>
      <c r="DP916" s="38"/>
      <c r="DQ916" s="38"/>
      <c r="DR916" s="38"/>
      <c r="DS916" s="38"/>
      <c r="DT916" s="38"/>
      <c r="DU916" s="38"/>
      <c r="DV916" s="38"/>
      <c r="DW916" s="38"/>
      <c r="DX916" s="38"/>
      <c r="DY916" s="38"/>
      <c r="DZ916" s="38"/>
      <c r="EA916" s="38"/>
      <c r="EB916" s="38"/>
      <c r="EC916" s="38"/>
      <c r="ED916" s="38"/>
      <c r="EE916" s="38"/>
      <c r="EF916" s="38"/>
      <c r="EG916" s="38"/>
      <c r="EH916" s="38"/>
      <c r="EI916" s="38"/>
      <c r="EJ916" s="38"/>
      <c r="EK916" s="38"/>
      <c r="EL916" s="38"/>
      <c r="EM916" s="38"/>
      <c r="EN916" s="38"/>
      <c r="EO916" s="38"/>
      <c r="EP916" s="38"/>
      <c r="EQ916" s="38"/>
      <c r="ER916" s="38"/>
      <c r="ES916" s="38"/>
      <c r="ET916" s="38"/>
      <c r="EU916" s="38"/>
      <c r="EV916" s="38"/>
      <c r="EW916" s="38"/>
      <c r="EX916" s="38"/>
      <c r="EY916" s="38"/>
      <c r="EZ916" s="38"/>
    </row>
    <row r="917" spans="1:156" ht="20.100000000000001" customHeight="1" x14ac:dyDescent="0.25">
      <c r="A917" s="43"/>
      <c r="B917" s="54"/>
      <c r="C917" s="55"/>
      <c r="D917" s="43"/>
      <c r="E917" s="43"/>
      <c r="F917" s="43"/>
      <c r="G917" s="43"/>
      <c r="H917" s="43"/>
      <c r="I917" s="56"/>
      <c r="J917" s="38"/>
      <c r="L917" s="41"/>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c r="CY917" s="38"/>
      <c r="CZ917" s="38"/>
      <c r="DA917" s="38"/>
      <c r="DB917" s="38"/>
      <c r="DC917" s="38"/>
      <c r="DD917" s="38"/>
      <c r="DE917" s="38"/>
      <c r="DF917" s="38"/>
      <c r="DG917" s="38"/>
      <c r="DH917" s="38"/>
      <c r="DI917" s="38"/>
      <c r="DJ917" s="38"/>
      <c r="DK917" s="38"/>
      <c r="DL917" s="38"/>
      <c r="DM917" s="38"/>
      <c r="DN917" s="38"/>
      <c r="DO917" s="38"/>
      <c r="DP917" s="38"/>
      <c r="DQ917" s="38"/>
      <c r="DR917" s="38"/>
      <c r="DS917" s="38"/>
      <c r="DT917" s="38"/>
      <c r="DU917" s="38"/>
      <c r="DV917" s="38"/>
      <c r="DW917" s="38"/>
      <c r="DX917" s="38"/>
      <c r="DY917" s="38"/>
      <c r="DZ917" s="38"/>
      <c r="EA917" s="38"/>
      <c r="EB917" s="38"/>
      <c r="EC917" s="38"/>
      <c r="ED917" s="38"/>
      <c r="EE917" s="38"/>
      <c r="EF917" s="38"/>
      <c r="EG917" s="38"/>
      <c r="EH917" s="38"/>
      <c r="EI917" s="38"/>
      <c r="EJ917" s="38"/>
      <c r="EK917" s="38"/>
      <c r="EL917" s="38"/>
      <c r="EM917" s="38"/>
      <c r="EN917" s="38"/>
      <c r="EO917" s="38"/>
      <c r="EP917" s="38"/>
      <c r="EQ917" s="38"/>
      <c r="ER917" s="38"/>
      <c r="ES917" s="38"/>
      <c r="ET917" s="38"/>
      <c r="EU917" s="38"/>
      <c r="EV917" s="38"/>
      <c r="EW917" s="38"/>
      <c r="EX917" s="38"/>
      <c r="EY917" s="38"/>
      <c r="EZ917" s="38"/>
    </row>
    <row r="918" spans="1:156" ht="20.100000000000001" customHeight="1" x14ac:dyDescent="0.25">
      <c r="A918" s="43"/>
      <c r="B918" s="54"/>
      <c r="C918" s="55"/>
      <c r="D918" s="43"/>
      <c r="E918" s="43"/>
      <c r="F918" s="43"/>
      <c r="G918" s="43"/>
      <c r="H918" s="43"/>
      <c r="I918" s="56"/>
      <c r="J918" s="38"/>
      <c r="L918" s="41"/>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c r="CY918" s="38"/>
      <c r="CZ918" s="38"/>
      <c r="DA918" s="38"/>
      <c r="DB918" s="38"/>
      <c r="DC918" s="38"/>
      <c r="DD918" s="38"/>
      <c r="DE918" s="38"/>
      <c r="DF918" s="38"/>
      <c r="DG918" s="38"/>
      <c r="DH918" s="38"/>
      <c r="DI918" s="38"/>
      <c r="DJ918" s="38"/>
      <c r="DK918" s="38"/>
      <c r="DL918" s="38"/>
      <c r="DM918" s="38"/>
      <c r="DN918" s="38"/>
      <c r="DO918" s="38"/>
      <c r="DP918" s="38"/>
      <c r="DQ918" s="38"/>
      <c r="DR918" s="38"/>
      <c r="DS918" s="38"/>
      <c r="DT918" s="38"/>
      <c r="DU918" s="38"/>
      <c r="DV918" s="38"/>
      <c r="DW918" s="38"/>
      <c r="DX918" s="38"/>
      <c r="DY918" s="38"/>
      <c r="DZ918" s="38"/>
      <c r="EA918" s="38"/>
      <c r="EB918" s="38"/>
      <c r="EC918" s="38"/>
      <c r="ED918" s="38"/>
      <c r="EE918" s="38"/>
      <c r="EF918" s="38"/>
      <c r="EG918" s="38"/>
      <c r="EH918" s="38"/>
      <c r="EI918" s="38"/>
      <c r="EJ918" s="38"/>
      <c r="EK918" s="38"/>
      <c r="EL918" s="38"/>
      <c r="EM918" s="38"/>
      <c r="EN918" s="38"/>
      <c r="EO918" s="38"/>
      <c r="EP918" s="38"/>
      <c r="EQ918" s="38"/>
      <c r="ER918" s="38"/>
      <c r="ES918" s="38"/>
      <c r="ET918" s="38"/>
      <c r="EU918" s="38"/>
      <c r="EV918" s="38"/>
      <c r="EW918" s="38"/>
      <c r="EX918" s="38"/>
      <c r="EY918" s="38"/>
      <c r="EZ918" s="38"/>
    </row>
    <row r="919" spans="1:156" ht="20.100000000000001" customHeight="1" x14ac:dyDescent="0.25">
      <c r="A919" s="43"/>
      <c r="B919" s="54"/>
      <c r="C919" s="55"/>
      <c r="D919" s="43"/>
      <c r="E919" s="43"/>
      <c r="F919" s="43"/>
      <c r="G919" s="43"/>
      <c r="H919" s="43"/>
      <c r="I919" s="56"/>
      <c r="J919" s="38"/>
      <c r="L919" s="41"/>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c r="CY919" s="38"/>
      <c r="CZ919" s="38"/>
      <c r="DA919" s="38"/>
      <c r="DB919" s="38"/>
      <c r="DC919" s="38"/>
      <c r="DD919" s="38"/>
      <c r="DE919" s="38"/>
      <c r="DF919" s="38"/>
      <c r="DG919" s="38"/>
      <c r="DH919" s="38"/>
      <c r="DI919" s="38"/>
      <c r="DJ919" s="38"/>
      <c r="DK919" s="38"/>
      <c r="DL919" s="38"/>
      <c r="DM919" s="38"/>
      <c r="DN919" s="38"/>
      <c r="DO919" s="38"/>
      <c r="DP919" s="38"/>
      <c r="DQ919" s="38"/>
      <c r="DR919" s="38"/>
      <c r="DS919" s="38"/>
      <c r="DT919" s="38"/>
      <c r="DU919" s="38"/>
      <c r="DV919" s="38"/>
      <c r="DW919" s="38"/>
      <c r="DX919" s="38"/>
      <c r="DY919" s="38"/>
      <c r="DZ919" s="38"/>
      <c r="EA919" s="38"/>
      <c r="EB919" s="38"/>
      <c r="EC919" s="38"/>
      <c r="ED919" s="38"/>
      <c r="EE919" s="38"/>
      <c r="EF919" s="38"/>
      <c r="EG919" s="38"/>
      <c r="EH919" s="38"/>
      <c r="EI919" s="38"/>
      <c r="EJ919" s="38"/>
      <c r="EK919" s="38"/>
      <c r="EL919" s="38"/>
      <c r="EM919" s="38"/>
      <c r="EN919" s="38"/>
      <c r="EO919" s="38"/>
      <c r="EP919" s="38"/>
      <c r="EQ919" s="38"/>
      <c r="ER919" s="38"/>
      <c r="ES919" s="38"/>
      <c r="ET919" s="38"/>
      <c r="EU919" s="38"/>
      <c r="EV919" s="38"/>
      <c r="EW919" s="38"/>
      <c r="EX919" s="38"/>
      <c r="EY919" s="38"/>
      <c r="EZ919" s="38"/>
    </row>
    <row r="920" spans="1:156" ht="20.100000000000001" customHeight="1" x14ac:dyDescent="0.25">
      <c r="A920" s="43"/>
      <c r="B920" s="54"/>
      <c r="C920" s="55"/>
      <c r="D920" s="43"/>
      <c r="E920" s="43"/>
      <c r="F920" s="43"/>
      <c r="G920" s="43"/>
      <c r="H920" s="43"/>
      <c r="I920" s="56"/>
      <c r="J920" s="38"/>
      <c r="L920" s="41"/>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c r="CY920" s="38"/>
      <c r="CZ920" s="38"/>
      <c r="DA920" s="38"/>
      <c r="DB920" s="38"/>
      <c r="DC920" s="38"/>
      <c r="DD920" s="38"/>
      <c r="DE920" s="38"/>
      <c r="DF920" s="38"/>
      <c r="DG920" s="38"/>
      <c r="DH920" s="38"/>
      <c r="DI920" s="38"/>
      <c r="DJ920" s="38"/>
      <c r="DK920" s="38"/>
      <c r="DL920" s="38"/>
      <c r="DM920" s="38"/>
      <c r="DN920" s="38"/>
      <c r="DO920" s="38"/>
      <c r="DP920" s="38"/>
      <c r="DQ920" s="38"/>
      <c r="DR920" s="38"/>
      <c r="DS920" s="38"/>
      <c r="DT920" s="38"/>
      <c r="DU920" s="38"/>
      <c r="DV920" s="38"/>
      <c r="DW920" s="38"/>
      <c r="DX920" s="38"/>
      <c r="DY920" s="38"/>
      <c r="DZ920" s="38"/>
      <c r="EA920" s="38"/>
      <c r="EB920" s="38"/>
      <c r="EC920" s="38"/>
      <c r="ED920" s="38"/>
      <c r="EE920" s="38"/>
      <c r="EF920" s="38"/>
      <c r="EG920" s="38"/>
      <c r="EH920" s="38"/>
      <c r="EI920" s="38"/>
      <c r="EJ920" s="38"/>
      <c r="EK920" s="38"/>
      <c r="EL920" s="38"/>
      <c r="EM920" s="38"/>
      <c r="EN920" s="38"/>
      <c r="EO920" s="38"/>
      <c r="EP920" s="38"/>
      <c r="EQ920" s="38"/>
      <c r="ER920" s="38"/>
      <c r="ES920" s="38"/>
      <c r="ET920" s="38"/>
      <c r="EU920" s="38"/>
      <c r="EV920" s="38"/>
      <c r="EW920" s="38"/>
      <c r="EX920" s="38"/>
      <c r="EY920" s="38"/>
      <c r="EZ920" s="38"/>
    </row>
    <row r="921" spans="1:156" ht="20.100000000000001" customHeight="1" x14ac:dyDescent="0.25">
      <c r="A921" s="43"/>
      <c r="B921" s="54"/>
      <c r="C921" s="55"/>
      <c r="D921" s="43"/>
      <c r="E921" s="43"/>
      <c r="F921" s="43"/>
      <c r="G921" s="43"/>
      <c r="H921" s="43"/>
      <c r="I921" s="56"/>
      <c r="J921" s="38"/>
      <c r="L921" s="41"/>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c r="CY921" s="38"/>
      <c r="CZ921" s="38"/>
      <c r="DA921" s="38"/>
      <c r="DB921" s="38"/>
      <c r="DC921" s="38"/>
      <c r="DD921" s="38"/>
      <c r="DE921" s="38"/>
      <c r="DF921" s="38"/>
      <c r="DG921" s="38"/>
      <c r="DH921" s="38"/>
      <c r="DI921" s="38"/>
      <c r="DJ921" s="38"/>
      <c r="DK921" s="38"/>
      <c r="DL921" s="38"/>
      <c r="DM921" s="38"/>
      <c r="DN921" s="38"/>
      <c r="DO921" s="38"/>
      <c r="DP921" s="38"/>
      <c r="DQ921" s="38"/>
      <c r="DR921" s="38"/>
      <c r="DS921" s="38"/>
      <c r="DT921" s="38"/>
      <c r="DU921" s="38"/>
      <c r="DV921" s="38"/>
      <c r="DW921" s="38"/>
      <c r="DX921" s="38"/>
      <c r="DY921" s="38"/>
      <c r="DZ921" s="38"/>
      <c r="EA921" s="38"/>
      <c r="EB921" s="38"/>
      <c r="EC921" s="38"/>
      <c r="ED921" s="38"/>
      <c r="EE921" s="38"/>
      <c r="EF921" s="38"/>
      <c r="EG921" s="38"/>
      <c r="EH921" s="38"/>
      <c r="EI921" s="38"/>
      <c r="EJ921" s="38"/>
      <c r="EK921" s="38"/>
      <c r="EL921" s="38"/>
      <c r="EM921" s="38"/>
      <c r="EN921" s="38"/>
      <c r="EO921" s="38"/>
      <c r="EP921" s="38"/>
      <c r="EQ921" s="38"/>
      <c r="ER921" s="38"/>
      <c r="ES921" s="38"/>
      <c r="ET921" s="38"/>
      <c r="EU921" s="38"/>
      <c r="EV921" s="38"/>
      <c r="EW921" s="38"/>
      <c r="EX921" s="38"/>
      <c r="EY921" s="38"/>
      <c r="EZ921" s="38"/>
    </row>
    <row r="922" spans="1:156" ht="20.100000000000001" customHeight="1" x14ac:dyDescent="0.25">
      <c r="A922" s="43"/>
      <c r="B922" s="54"/>
      <c r="C922" s="55"/>
      <c r="D922" s="43"/>
      <c r="E922" s="43"/>
      <c r="F922" s="43"/>
      <c r="G922" s="43"/>
      <c r="H922" s="43"/>
      <c r="I922" s="56"/>
      <c r="J922" s="38"/>
      <c r="L922" s="41"/>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c r="CY922" s="38"/>
      <c r="CZ922" s="38"/>
      <c r="DA922" s="38"/>
      <c r="DB922" s="38"/>
      <c r="DC922" s="38"/>
      <c r="DD922" s="38"/>
      <c r="DE922" s="38"/>
      <c r="DF922" s="38"/>
      <c r="DG922" s="38"/>
      <c r="DH922" s="38"/>
      <c r="DI922" s="38"/>
      <c r="DJ922" s="38"/>
      <c r="DK922" s="38"/>
      <c r="DL922" s="38"/>
      <c r="DM922" s="38"/>
      <c r="DN922" s="38"/>
      <c r="DO922" s="38"/>
      <c r="DP922" s="38"/>
      <c r="DQ922" s="38"/>
      <c r="DR922" s="38"/>
      <c r="DS922" s="38"/>
      <c r="DT922" s="38"/>
      <c r="DU922" s="38"/>
      <c r="DV922" s="38"/>
      <c r="DW922" s="38"/>
      <c r="DX922" s="38"/>
      <c r="DY922" s="38"/>
      <c r="DZ922" s="38"/>
      <c r="EA922" s="38"/>
      <c r="EB922" s="38"/>
      <c r="EC922" s="38"/>
      <c r="ED922" s="38"/>
      <c r="EE922" s="38"/>
      <c r="EF922" s="38"/>
      <c r="EG922" s="38"/>
      <c r="EH922" s="38"/>
      <c r="EI922" s="38"/>
      <c r="EJ922" s="38"/>
      <c r="EK922" s="38"/>
      <c r="EL922" s="38"/>
      <c r="EM922" s="38"/>
      <c r="EN922" s="38"/>
      <c r="EO922" s="38"/>
      <c r="EP922" s="38"/>
      <c r="EQ922" s="38"/>
      <c r="ER922" s="38"/>
      <c r="ES922" s="38"/>
      <c r="ET922" s="38"/>
      <c r="EU922" s="38"/>
      <c r="EV922" s="38"/>
      <c r="EW922" s="38"/>
      <c r="EX922" s="38"/>
      <c r="EY922" s="38"/>
      <c r="EZ922" s="38"/>
    </row>
    <row r="923" spans="1:156" ht="20.100000000000001" customHeight="1" x14ac:dyDescent="0.25">
      <c r="A923" s="43"/>
      <c r="B923" s="54"/>
      <c r="C923" s="55"/>
      <c r="D923" s="43"/>
      <c r="E923" s="43"/>
      <c r="F923" s="43"/>
      <c r="G923" s="43"/>
      <c r="H923" s="43"/>
      <c r="I923" s="56"/>
      <c r="J923" s="38"/>
      <c r="L923" s="41"/>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c r="CY923" s="38"/>
      <c r="CZ923" s="38"/>
      <c r="DA923" s="38"/>
      <c r="DB923" s="38"/>
      <c r="DC923" s="38"/>
      <c r="DD923" s="38"/>
      <c r="DE923" s="38"/>
      <c r="DF923" s="38"/>
      <c r="DG923" s="38"/>
      <c r="DH923" s="38"/>
      <c r="DI923" s="38"/>
      <c r="DJ923" s="38"/>
      <c r="DK923" s="38"/>
      <c r="DL923" s="38"/>
      <c r="DM923" s="38"/>
      <c r="DN923" s="38"/>
      <c r="DO923" s="38"/>
      <c r="DP923" s="38"/>
      <c r="DQ923" s="38"/>
      <c r="DR923" s="38"/>
      <c r="DS923" s="38"/>
      <c r="DT923" s="38"/>
      <c r="DU923" s="38"/>
      <c r="DV923" s="38"/>
      <c r="DW923" s="38"/>
      <c r="DX923" s="38"/>
      <c r="DY923" s="38"/>
      <c r="DZ923" s="38"/>
      <c r="EA923" s="38"/>
      <c r="EB923" s="38"/>
      <c r="EC923" s="38"/>
      <c r="ED923" s="38"/>
      <c r="EE923" s="38"/>
      <c r="EF923" s="38"/>
      <c r="EG923" s="38"/>
      <c r="EH923" s="38"/>
      <c r="EI923" s="38"/>
      <c r="EJ923" s="38"/>
      <c r="EK923" s="38"/>
      <c r="EL923" s="38"/>
      <c r="EM923" s="38"/>
      <c r="EN923" s="38"/>
      <c r="EO923" s="38"/>
      <c r="EP923" s="38"/>
      <c r="EQ923" s="38"/>
      <c r="ER923" s="38"/>
      <c r="ES923" s="38"/>
      <c r="ET923" s="38"/>
      <c r="EU923" s="38"/>
      <c r="EV923" s="38"/>
      <c r="EW923" s="38"/>
      <c r="EX923" s="38"/>
      <c r="EY923" s="38"/>
      <c r="EZ923" s="38"/>
    </row>
    <row r="924" spans="1:156" ht="20.100000000000001" customHeight="1" x14ac:dyDescent="0.25">
      <c r="A924" s="43"/>
      <c r="B924" s="54"/>
      <c r="C924" s="55"/>
      <c r="D924" s="43"/>
      <c r="E924" s="43"/>
      <c r="F924" s="43"/>
      <c r="G924" s="43"/>
      <c r="H924" s="43"/>
      <c r="I924" s="56"/>
      <c r="J924" s="38"/>
      <c r="L924" s="41"/>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c r="CY924" s="38"/>
      <c r="CZ924" s="38"/>
      <c r="DA924" s="38"/>
      <c r="DB924" s="38"/>
      <c r="DC924" s="38"/>
      <c r="DD924" s="38"/>
      <c r="DE924" s="38"/>
      <c r="DF924" s="38"/>
      <c r="DG924" s="38"/>
      <c r="DH924" s="38"/>
      <c r="DI924" s="38"/>
      <c r="DJ924" s="38"/>
      <c r="DK924" s="38"/>
      <c r="DL924" s="38"/>
      <c r="DM924" s="38"/>
      <c r="DN924" s="38"/>
      <c r="DO924" s="38"/>
      <c r="DP924" s="38"/>
      <c r="DQ924" s="38"/>
      <c r="DR924" s="38"/>
      <c r="DS924" s="38"/>
      <c r="DT924" s="38"/>
      <c r="DU924" s="38"/>
      <c r="DV924" s="38"/>
      <c r="DW924" s="38"/>
      <c r="DX924" s="38"/>
      <c r="DY924" s="38"/>
      <c r="DZ924" s="38"/>
      <c r="EA924" s="38"/>
      <c r="EB924" s="38"/>
      <c r="EC924" s="38"/>
      <c r="ED924" s="38"/>
      <c r="EE924" s="38"/>
      <c r="EF924" s="38"/>
      <c r="EG924" s="38"/>
      <c r="EH924" s="38"/>
      <c r="EI924" s="38"/>
      <c r="EJ924" s="38"/>
      <c r="EK924" s="38"/>
      <c r="EL924" s="38"/>
      <c r="EM924" s="38"/>
      <c r="EN924" s="38"/>
      <c r="EO924" s="38"/>
      <c r="EP924" s="38"/>
      <c r="EQ924" s="38"/>
      <c r="ER924" s="38"/>
      <c r="ES924" s="38"/>
      <c r="ET924" s="38"/>
      <c r="EU924" s="38"/>
      <c r="EV924" s="38"/>
      <c r="EW924" s="38"/>
      <c r="EX924" s="38"/>
      <c r="EY924" s="38"/>
      <c r="EZ924" s="38"/>
    </row>
    <row r="925" spans="1:156" ht="20.100000000000001" customHeight="1" x14ac:dyDescent="0.25">
      <c r="A925" s="43"/>
      <c r="B925" s="54"/>
      <c r="C925" s="55"/>
      <c r="D925" s="43"/>
      <c r="E925" s="43"/>
      <c r="F925" s="43"/>
      <c r="G925" s="43"/>
      <c r="H925" s="43"/>
      <c r="I925" s="56"/>
      <c r="J925" s="38"/>
      <c r="L925" s="41"/>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c r="CY925" s="38"/>
      <c r="CZ925" s="38"/>
      <c r="DA925" s="38"/>
      <c r="DB925" s="38"/>
      <c r="DC925" s="38"/>
      <c r="DD925" s="38"/>
      <c r="DE925" s="38"/>
      <c r="DF925" s="38"/>
      <c r="DG925" s="38"/>
      <c r="DH925" s="38"/>
      <c r="DI925" s="38"/>
      <c r="DJ925" s="38"/>
      <c r="DK925" s="38"/>
      <c r="DL925" s="38"/>
      <c r="DM925" s="38"/>
      <c r="DN925" s="38"/>
      <c r="DO925" s="38"/>
      <c r="DP925" s="38"/>
      <c r="DQ925" s="38"/>
      <c r="DR925" s="38"/>
      <c r="DS925" s="38"/>
      <c r="DT925" s="38"/>
      <c r="DU925" s="38"/>
      <c r="DV925" s="38"/>
      <c r="DW925" s="38"/>
      <c r="DX925" s="38"/>
      <c r="DY925" s="38"/>
      <c r="DZ925" s="38"/>
      <c r="EA925" s="38"/>
      <c r="EB925" s="38"/>
      <c r="EC925" s="38"/>
      <c r="ED925" s="38"/>
      <c r="EE925" s="38"/>
      <c r="EF925" s="38"/>
      <c r="EG925" s="38"/>
      <c r="EH925" s="38"/>
      <c r="EI925" s="38"/>
      <c r="EJ925" s="38"/>
      <c r="EK925" s="38"/>
      <c r="EL925" s="38"/>
      <c r="EM925" s="38"/>
      <c r="EN925" s="38"/>
      <c r="EO925" s="38"/>
      <c r="EP925" s="38"/>
      <c r="EQ925" s="38"/>
      <c r="ER925" s="38"/>
      <c r="ES925" s="38"/>
      <c r="ET925" s="38"/>
      <c r="EU925" s="38"/>
      <c r="EV925" s="38"/>
      <c r="EW925" s="38"/>
      <c r="EX925" s="38"/>
      <c r="EY925" s="38"/>
      <c r="EZ925" s="38"/>
    </row>
    <row r="926" spans="1:156" ht="20.100000000000001" customHeight="1" x14ac:dyDescent="0.25">
      <c r="A926" s="43"/>
      <c r="B926" s="54"/>
      <c r="C926" s="55"/>
      <c r="D926" s="43"/>
      <c r="E926" s="43"/>
      <c r="F926" s="43"/>
      <c r="G926" s="43"/>
      <c r="H926" s="43"/>
      <c r="I926" s="56"/>
      <c r="J926" s="38"/>
      <c r="L926" s="41"/>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c r="CY926" s="38"/>
      <c r="CZ926" s="38"/>
      <c r="DA926" s="38"/>
      <c r="DB926" s="38"/>
      <c r="DC926" s="38"/>
      <c r="DD926" s="38"/>
      <c r="DE926" s="38"/>
      <c r="DF926" s="38"/>
      <c r="DG926" s="38"/>
      <c r="DH926" s="38"/>
      <c r="DI926" s="38"/>
      <c r="DJ926" s="38"/>
      <c r="DK926" s="38"/>
      <c r="DL926" s="38"/>
      <c r="DM926" s="38"/>
      <c r="DN926" s="38"/>
      <c r="DO926" s="38"/>
      <c r="DP926" s="38"/>
      <c r="DQ926" s="38"/>
      <c r="DR926" s="38"/>
      <c r="DS926" s="38"/>
      <c r="DT926" s="38"/>
      <c r="DU926" s="38"/>
      <c r="DV926" s="38"/>
      <c r="DW926" s="38"/>
      <c r="DX926" s="38"/>
      <c r="DY926" s="38"/>
      <c r="DZ926" s="38"/>
      <c r="EA926" s="38"/>
      <c r="EB926" s="38"/>
      <c r="EC926" s="38"/>
      <c r="ED926" s="38"/>
      <c r="EE926" s="38"/>
      <c r="EF926" s="38"/>
      <c r="EG926" s="38"/>
      <c r="EH926" s="38"/>
      <c r="EI926" s="38"/>
      <c r="EJ926" s="38"/>
      <c r="EK926" s="38"/>
      <c r="EL926" s="38"/>
      <c r="EM926" s="38"/>
      <c r="EN926" s="38"/>
      <c r="EO926" s="38"/>
      <c r="EP926" s="38"/>
      <c r="EQ926" s="38"/>
      <c r="ER926" s="38"/>
      <c r="ES926" s="38"/>
      <c r="ET926" s="38"/>
      <c r="EU926" s="38"/>
      <c r="EV926" s="38"/>
      <c r="EW926" s="38"/>
      <c r="EX926" s="38"/>
      <c r="EY926" s="38"/>
      <c r="EZ926" s="38"/>
    </row>
    <row r="927" spans="1:156" ht="20.100000000000001" customHeight="1" x14ac:dyDescent="0.25">
      <c r="A927" s="43"/>
      <c r="B927" s="54"/>
      <c r="C927" s="55"/>
      <c r="D927" s="43"/>
      <c r="E927" s="43"/>
      <c r="F927" s="43"/>
      <c r="G927" s="43"/>
      <c r="H927" s="43"/>
      <c r="I927" s="56"/>
      <c r="J927" s="38"/>
      <c r="L927" s="41"/>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c r="CY927" s="38"/>
      <c r="CZ927" s="38"/>
      <c r="DA927" s="38"/>
      <c r="DB927" s="38"/>
      <c r="DC927" s="38"/>
      <c r="DD927" s="38"/>
      <c r="DE927" s="38"/>
      <c r="DF927" s="38"/>
      <c r="DG927" s="38"/>
      <c r="DH927" s="38"/>
      <c r="DI927" s="38"/>
      <c r="DJ927" s="38"/>
      <c r="DK927" s="38"/>
      <c r="DL927" s="38"/>
      <c r="DM927" s="38"/>
      <c r="DN927" s="38"/>
      <c r="DO927" s="38"/>
      <c r="DP927" s="38"/>
      <c r="DQ927" s="38"/>
      <c r="DR927" s="38"/>
      <c r="DS927" s="38"/>
      <c r="DT927" s="38"/>
      <c r="DU927" s="38"/>
      <c r="DV927" s="38"/>
      <c r="DW927" s="38"/>
      <c r="DX927" s="38"/>
      <c r="DY927" s="38"/>
      <c r="DZ927" s="38"/>
      <c r="EA927" s="38"/>
      <c r="EB927" s="38"/>
      <c r="EC927" s="38"/>
      <c r="ED927" s="38"/>
      <c r="EE927" s="38"/>
      <c r="EF927" s="38"/>
      <c r="EG927" s="38"/>
      <c r="EH927" s="38"/>
      <c r="EI927" s="38"/>
      <c r="EJ927" s="38"/>
      <c r="EK927" s="38"/>
      <c r="EL927" s="38"/>
      <c r="EM927" s="38"/>
      <c r="EN927" s="38"/>
      <c r="EO927" s="38"/>
      <c r="EP927" s="38"/>
      <c r="EQ927" s="38"/>
      <c r="ER927" s="38"/>
      <c r="ES927" s="38"/>
      <c r="ET927" s="38"/>
      <c r="EU927" s="38"/>
      <c r="EV927" s="38"/>
      <c r="EW927" s="38"/>
      <c r="EX927" s="38"/>
      <c r="EY927" s="38"/>
      <c r="EZ927" s="38"/>
    </row>
    <row r="928" spans="1:156" ht="20.100000000000001" customHeight="1" x14ac:dyDescent="0.25">
      <c r="A928" s="43"/>
      <c r="B928" s="54"/>
      <c r="C928" s="55"/>
      <c r="D928" s="43"/>
      <c r="E928" s="43"/>
      <c r="F928" s="43"/>
      <c r="G928" s="43"/>
      <c r="H928" s="43"/>
      <c r="I928" s="56"/>
      <c r="J928" s="38"/>
      <c r="L928" s="41"/>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c r="CY928" s="38"/>
      <c r="CZ928" s="38"/>
      <c r="DA928" s="38"/>
      <c r="DB928" s="38"/>
      <c r="DC928" s="38"/>
      <c r="DD928" s="38"/>
      <c r="DE928" s="38"/>
      <c r="DF928" s="38"/>
      <c r="DG928" s="38"/>
      <c r="DH928" s="38"/>
      <c r="DI928" s="38"/>
      <c r="DJ928" s="38"/>
      <c r="DK928" s="38"/>
      <c r="DL928" s="38"/>
      <c r="DM928" s="38"/>
      <c r="DN928" s="38"/>
      <c r="DO928" s="38"/>
      <c r="DP928" s="38"/>
      <c r="DQ928" s="38"/>
      <c r="DR928" s="38"/>
      <c r="DS928" s="38"/>
      <c r="DT928" s="38"/>
      <c r="DU928" s="38"/>
      <c r="DV928" s="38"/>
      <c r="DW928" s="38"/>
      <c r="DX928" s="38"/>
      <c r="DY928" s="38"/>
      <c r="DZ928" s="38"/>
      <c r="EA928" s="38"/>
      <c r="EB928" s="38"/>
      <c r="EC928" s="38"/>
      <c r="ED928" s="38"/>
      <c r="EE928" s="38"/>
      <c r="EF928" s="38"/>
      <c r="EG928" s="38"/>
      <c r="EH928" s="38"/>
      <c r="EI928" s="38"/>
      <c r="EJ928" s="38"/>
      <c r="EK928" s="38"/>
      <c r="EL928" s="38"/>
      <c r="EM928" s="38"/>
      <c r="EN928" s="38"/>
      <c r="EO928" s="38"/>
      <c r="EP928" s="38"/>
      <c r="EQ928" s="38"/>
      <c r="ER928" s="38"/>
      <c r="ES928" s="38"/>
      <c r="ET928" s="38"/>
      <c r="EU928" s="38"/>
      <c r="EV928" s="38"/>
      <c r="EW928" s="38"/>
      <c r="EX928" s="38"/>
      <c r="EY928" s="38"/>
      <c r="EZ928" s="38"/>
    </row>
    <row r="929" spans="1:156" ht="20.100000000000001" customHeight="1" x14ac:dyDescent="0.25">
      <c r="A929" s="43"/>
      <c r="B929" s="54"/>
      <c r="C929" s="55"/>
      <c r="D929" s="43"/>
      <c r="E929" s="43"/>
      <c r="F929" s="43"/>
      <c r="G929" s="43"/>
      <c r="H929" s="43"/>
      <c r="I929" s="56"/>
      <c r="J929" s="38"/>
      <c r="L929" s="41"/>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c r="CY929" s="38"/>
      <c r="CZ929" s="38"/>
      <c r="DA929" s="38"/>
      <c r="DB929" s="38"/>
      <c r="DC929" s="38"/>
      <c r="DD929" s="38"/>
      <c r="DE929" s="38"/>
      <c r="DF929" s="38"/>
      <c r="DG929" s="38"/>
      <c r="DH929" s="38"/>
      <c r="DI929" s="38"/>
      <c r="DJ929" s="38"/>
      <c r="DK929" s="38"/>
      <c r="DL929" s="38"/>
      <c r="DM929" s="38"/>
      <c r="DN929" s="38"/>
      <c r="DO929" s="38"/>
      <c r="DP929" s="38"/>
      <c r="DQ929" s="38"/>
      <c r="DR929" s="38"/>
      <c r="DS929" s="38"/>
      <c r="DT929" s="38"/>
      <c r="DU929" s="38"/>
      <c r="DV929" s="38"/>
      <c r="DW929" s="38"/>
      <c r="DX929" s="38"/>
      <c r="DY929" s="38"/>
      <c r="DZ929" s="38"/>
      <c r="EA929" s="38"/>
      <c r="EB929" s="38"/>
      <c r="EC929" s="38"/>
      <c r="ED929" s="38"/>
      <c r="EE929" s="38"/>
      <c r="EF929" s="38"/>
      <c r="EG929" s="38"/>
      <c r="EH929" s="38"/>
      <c r="EI929" s="38"/>
      <c r="EJ929" s="38"/>
      <c r="EK929" s="38"/>
      <c r="EL929" s="38"/>
      <c r="EM929" s="38"/>
      <c r="EN929" s="38"/>
      <c r="EO929" s="38"/>
      <c r="EP929" s="38"/>
      <c r="EQ929" s="38"/>
      <c r="ER929" s="38"/>
      <c r="ES929" s="38"/>
      <c r="ET929" s="38"/>
      <c r="EU929" s="38"/>
      <c r="EV929" s="38"/>
      <c r="EW929" s="38"/>
      <c r="EX929" s="38"/>
      <c r="EY929" s="38"/>
      <c r="EZ929" s="38"/>
    </row>
    <row r="930" spans="1:156" ht="20.100000000000001" customHeight="1" x14ac:dyDescent="0.25">
      <c r="A930" s="43"/>
      <c r="B930" s="54"/>
      <c r="C930" s="55"/>
      <c r="D930" s="43"/>
      <c r="E930" s="43"/>
      <c r="F930" s="43"/>
      <c r="G930" s="43"/>
      <c r="H930" s="43"/>
      <c r="I930" s="56"/>
      <c r="J930" s="38"/>
      <c r="L930" s="41"/>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c r="CY930" s="38"/>
      <c r="CZ930" s="38"/>
      <c r="DA930" s="38"/>
      <c r="DB930" s="38"/>
      <c r="DC930" s="38"/>
      <c r="DD930" s="38"/>
      <c r="DE930" s="38"/>
      <c r="DF930" s="38"/>
      <c r="DG930" s="38"/>
      <c r="DH930" s="38"/>
      <c r="DI930" s="38"/>
      <c r="DJ930" s="38"/>
      <c r="DK930" s="38"/>
      <c r="DL930" s="38"/>
      <c r="DM930" s="38"/>
      <c r="DN930" s="38"/>
      <c r="DO930" s="38"/>
      <c r="DP930" s="38"/>
      <c r="DQ930" s="38"/>
      <c r="DR930" s="38"/>
      <c r="DS930" s="38"/>
      <c r="DT930" s="38"/>
      <c r="DU930" s="38"/>
      <c r="DV930" s="38"/>
      <c r="DW930" s="38"/>
      <c r="DX930" s="38"/>
      <c r="DY930" s="38"/>
      <c r="DZ930" s="38"/>
      <c r="EA930" s="38"/>
      <c r="EB930" s="38"/>
      <c r="EC930" s="38"/>
      <c r="ED930" s="38"/>
      <c r="EE930" s="38"/>
      <c r="EF930" s="38"/>
      <c r="EG930" s="38"/>
      <c r="EH930" s="38"/>
      <c r="EI930" s="38"/>
      <c r="EJ930" s="38"/>
      <c r="EK930" s="38"/>
      <c r="EL930" s="38"/>
      <c r="EM930" s="38"/>
      <c r="EN930" s="38"/>
      <c r="EO930" s="38"/>
      <c r="EP930" s="38"/>
      <c r="EQ930" s="38"/>
      <c r="ER930" s="38"/>
      <c r="ES930" s="38"/>
      <c r="ET930" s="38"/>
      <c r="EU930" s="38"/>
      <c r="EV930" s="38"/>
      <c r="EW930" s="38"/>
      <c r="EX930" s="38"/>
      <c r="EY930" s="38"/>
      <c r="EZ930" s="38"/>
    </row>
    <row r="931" spans="1:156" ht="20.100000000000001" customHeight="1" x14ac:dyDescent="0.25">
      <c r="A931" s="43"/>
      <c r="B931" s="54"/>
      <c r="C931" s="55"/>
      <c r="D931" s="43"/>
      <c r="E931" s="43"/>
      <c r="F931" s="43"/>
      <c r="G931" s="43"/>
      <c r="H931" s="43"/>
      <c r="I931" s="56"/>
      <c r="J931" s="38"/>
      <c r="L931" s="41"/>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c r="CY931" s="38"/>
      <c r="CZ931" s="38"/>
      <c r="DA931" s="38"/>
      <c r="DB931" s="38"/>
      <c r="DC931" s="38"/>
      <c r="DD931" s="38"/>
      <c r="DE931" s="38"/>
      <c r="DF931" s="38"/>
      <c r="DG931" s="38"/>
      <c r="DH931" s="38"/>
      <c r="DI931" s="38"/>
      <c r="DJ931" s="38"/>
      <c r="DK931" s="38"/>
      <c r="DL931" s="38"/>
      <c r="DM931" s="38"/>
      <c r="DN931" s="38"/>
      <c r="DO931" s="38"/>
      <c r="DP931" s="38"/>
      <c r="DQ931" s="38"/>
      <c r="DR931" s="38"/>
      <c r="DS931" s="38"/>
      <c r="DT931" s="38"/>
      <c r="DU931" s="38"/>
      <c r="DV931" s="38"/>
      <c r="DW931" s="38"/>
      <c r="DX931" s="38"/>
      <c r="DY931" s="38"/>
      <c r="DZ931" s="38"/>
      <c r="EA931" s="38"/>
      <c r="EB931" s="38"/>
      <c r="EC931" s="38"/>
      <c r="ED931" s="38"/>
      <c r="EE931" s="38"/>
      <c r="EF931" s="38"/>
      <c r="EG931" s="38"/>
      <c r="EH931" s="38"/>
      <c r="EI931" s="38"/>
      <c r="EJ931" s="38"/>
      <c r="EK931" s="38"/>
      <c r="EL931" s="38"/>
      <c r="EM931" s="38"/>
      <c r="EN931" s="38"/>
      <c r="EO931" s="38"/>
      <c r="EP931" s="38"/>
      <c r="EQ931" s="38"/>
      <c r="ER931" s="38"/>
      <c r="ES931" s="38"/>
      <c r="ET931" s="38"/>
      <c r="EU931" s="38"/>
      <c r="EV931" s="38"/>
      <c r="EW931" s="38"/>
      <c r="EX931" s="38"/>
      <c r="EY931" s="38"/>
      <c r="EZ931" s="38"/>
    </row>
    <row r="932" spans="1:156" ht="20.100000000000001" customHeight="1" x14ac:dyDescent="0.25">
      <c r="A932" s="43"/>
      <c r="B932" s="54"/>
      <c r="C932" s="55"/>
      <c r="D932" s="43"/>
      <c r="E932" s="43"/>
      <c r="F932" s="43"/>
      <c r="G932" s="43"/>
      <c r="H932" s="43"/>
      <c r="I932" s="56"/>
      <c r="J932" s="38"/>
      <c r="L932" s="41"/>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c r="CY932" s="38"/>
      <c r="CZ932" s="38"/>
      <c r="DA932" s="38"/>
      <c r="DB932" s="38"/>
      <c r="DC932" s="38"/>
      <c r="DD932" s="38"/>
      <c r="DE932" s="38"/>
      <c r="DF932" s="38"/>
      <c r="DG932" s="38"/>
      <c r="DH932" s="38"/>
      <c r="DI932" s="38"/>
      <c r="DJ932" s="38"/>
      <c r="DK932" s="38"/>
      <c r="DL932" s="38"/>
      <c r="DM932" s="38"/>
      <c r="DN932" s="38"/>
      <c r="DO932" s="38"/>
      <c r="DP932" s="38"/>
      <c r="DQ932" s="38"/>
      <c r="DR932" s="38"/>
      <c r="DS932" s="38"/>
      <c r="DT932" s="38"/>
      <c r="DU932" s="38"/>
      <c r="DV932" s="38"/>
      <c r="DW932" s="38"/>
      <c r="DX932" s="38"/>
      <c r="DY932" s="38"/>
      <c r="DZ932" s="38"/>
      <c r="EA932" s="38"/>
      <c r="EB932" s="38"/>
      <c r="EC932" s="38"/>
      <c r="ED932" s="38"/>
      <c r="EE932" s="38"/>
      <c r="EF932" s="38"/>
      <c r="EG932" s="38"/>
      <c r="EH932" s="38"/>
      <c r="EI932" s="38"/>
      <c r="EJ932" s="38"/>
      <c r="EK932" s="38"/>
      <c r="EL932" s="38"/>
      <c r="EM932" s="38"/>
      <c r="EN932" s="38"/>
      <c r="EO932" s="38"/>
      <c r="EP932" s="38"/>
      <c r="EQ932" s="38"/>
      <c r="ER932" s="38"/>
      <c r="ES932" s="38"/>
      <c r="ET932" s="38"/>
      <c r="EU932" s="38"/>
      <c r="EV932" s="38"/>
      <c r="EW932" s="38"/>
      <c r="EX932" s="38"/>
      <c r="EY932" s="38"/>
      <c r="EZ932" s="38"/>
    </row>
    <row r="933" spans="1:156" ht="20.100000000000001" customHeight="1" x14ac:dyDescent="0.25">
      <c r="A933" s="43"/>
      <c r="B933" s="54"/>
      <c r="C933" s="55"/>
      <c r="D933" s="43"/>
      <c r="E933" s="43"/>
      <c r="F933" s="43"/>
      <c r="G933" s="43"/>
      <c r="H933" s="43"/>
      <c r="I933" s="56"/>
      <c r="J933" s="38"/>
      <c r="L933" s="41"/>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c r="CY933" s="38"/>
      <c r="CZ933" s="38"/>
      <c r="DA933" s="38"/>
      <c r="DB933" s="38"/>
      <c r="DC933" s="38"/>
      <c r="DD933" s="38"/>
      <c r="DE933" s="38"/>
      <c r="DF933" s="38"/>
      <c r="DG933" s="38"/>
      <c r="DH933" s="38"/>
      <c r="DI933" s="38"/>
      <c r="DJ933" s="38"/>
      <c r="DK933" s="38"/>
      <c r="DL933" s="38"/>
      <c r="DM933" s="38"/>
      <c r="DN933" s="38"/>
      <c r="DO933" s="38"/>
      <c r="DP933" s="38"/>
      <c r="DQ933" s="38"/>
      <c r="DR933" s="38"/>
      <c r="DS933" s="38"/>
      <c r="DT933" s="38"/>
      <c r="DU933" s="38"/>
      <c r="DV933" s="38"/>
      <c r="DW933" s="38"/>
      <c r="DX933" s="38"/>
      <c r="DY933" s="38"/>
      <c r="DZ933" s="38"/>
      <c r="EA933" s="38"/>
      <c r="EB933" s="38"/>
      <c r="EC933" s="38"/>
      <c r="ED933" s="38"/>
      <c r="EE933" s="38"/>
      <c r="EF933" s="38"/>
      <c r="EG933" s="38"/>
      <c r="EH933" s="38"/>
      <c r="EI933" s="38"/>
      <c r="EJ933" s="38"/>
      <c r="EK933" s="38"/>
      <c r="EL933" s="38"/>
      <c r="EM933" s="38"/>
      <c r="EN933" s="38"/>
      <c r="EO933" s="38"/>
      <c r="EP933" s="38"/>
      <c r="EQ933" s="38"/>
      <c r="ER933" s="38"/>
      <c r="ES933" s="38"/>
      <c r="ET933" s="38"/>
      <c r="EU933" s="38"/>
      <c r="EV933" s="38"/>
      <c r="EW933" s="38"/>
      <c r="EX933" s="38"/>
      <c r="EY933" s="38"/>
      <c r="EZ933" s="38"/>
    </row>
    <row r="934" spans="1:156" ht="20.100000000000001" customHeight="1" x14ac:dyDescent="0.25">
      <c r="A934" s="43"/>
      <c r="B934" s="54"/>
      <c r="C934" s="55"/>
      <c r="D934" s="43"/>
      <c r="E934" s="43"/>
      <c r="F934" s="43"/>
      <c r="G934" s="43"/>
      <c r="H934" s="43"/>
      <c r="I934" s="56"/>
      <c r="J934" s="38"/>
      <c r="L934" s="41"/>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c r="CY934" s="38"/>
      <c r="CZ934" s="38"/>
      <c r="DA934" s="38"/>
      <c r="DB934" s="38"/>
      <c r="DC934" s="38"/>
      <c r="DD934" s="38"/>
      <c r="DE934" s="38"/>
      <c r="DF934" s="38"/>
      <c r="DG934" s="38"/>
      <c r="DH934" s="38"/>
      <c r="DI934" s="38"/>
      <c r="DJ934" s="38"/>
      <c r="DK934" s="38"/>
      <c r="DL934" s="38"/>
      <c r="DM934" s="38"/>
      <c r="DN934" s="38"/>
      <c r="DO934" s="38"/>
      <c r="DP934" s="38"/>
      <c r="DQ934" s="38"/>
      <c r="DR934" s="38"/>
      <c r="DS934" s="38"/>
      <c r="DT934" s="38"/>
      <c r="DU934" s="38"/>
      <c r="DV934" s="38"/>
      <c r="DW934" s="38"/>
      <c r="DX934" s="38"/>
      <c r="DY934" s="38"/>
      <c r="DZ934" s="38"/>
      <c r="EA934" s="38"/>
      <c r="EB934" s="38"/>
      <c r="EC934" s="38"/>
      <c r="ED934" s="38"/>
      <c r="EE934" s="38"/>
      <c r="EF934" s="38"/>
      <c r="EG934" s="38"/>
      <c r="EH934" s="38"/>
      <c r="EI934" s="38"/>
      <c r="EJ934" s="38"/>
      <c r="EK934" s="38"/>
      <c r="EL934" s="38"/>
      <c r="EM934" s="38"/>
      <c r="EN934" s="38"/>
      <c r="EO934" s="38"/>
      <c r="EP934" s="38"/>
      <c r="EQ934" s="38"/>
      <c r="ER934" s="38"/>
      <c r="ES934" s="38"/>
      <c r="ET934" s="38"/>
      <c r="EU934" s="38"/>
      <c r="EV934" s="38"/>
      <c r="EW934" s="38"/>
      <c r="EX934" s="38"/>
      <c r="EY934" s="38"/>
      <c r="EZ934" s="38"/>
    </row>
    <row r="935" spans="1:156" ht="20.100000000000001" customHeight="1" x14ac:dyDescent="0.25">
      <c r="A935" s="43"/>
      <c r="B935" s="54"/>
      <c r="C935" s="55"/>
      <c r="D935" s="43"/>
      <c r="E935" s="43"/>
      <c r="F935" s="43"/>
      <c r="G935" s="43"/>
      <c r="H935" s="43"/>
      <c r="I935" s="56"/>
      <c r="J935" s="38"/>
      <c r="L935" s="41"/>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c r="CY935" s="38"/>
      <c r="CZ935" s="38"/>
      <c r="DA935" s="38"/>
      <c r="DB935" s="38"/>
      <c r="DC935" s="38"/>
      <c r="DD935" s="38"/>
      <c r="DE935" s="38"/>
      <c r="DF935" s="38"/>
      <c r="DG935" s="38"/>
      <c r="DH935" s="38"/>
      <c r="DI935" s="38"/>
      <c r="DJ935" s="38"/>
      <c r="DK935" s="38"/>
      <c r="DL935" s="38"/>
      <c r="DM935" s="38"/>
      <c r="DN935" s="38"/>
      <c r="DO935" s="38"/>
      <c r="DP935" s="38"/>
      <c r="DQ935" s="38"/>
      <c r="DR935" s="38"/>
      <c r="DS935" s="38"/>
      <c r="DT935" s="38"/>
      <c r="DU935" s="38"/>
      <c r="DV935" s="38"/>
      <c r="DW935" s="38"/>
      <c r="DX935" s="38"/>
      <c r="DY935" s="38"/>
      <c r="DZ935" s="38"/>
      <c r="EA935" s="38"/>
      <c r="EB935" s="38"/>
      <c r="EC935" s="38"/>
      <c r="ED935" s="38"/>
      <c r="EE935" s="38"/>
      <c r="EF935" s="38"/>
      <c r="EG935" s="38"/>
      <c r="EH935" s="38"/>
      <c r="EI935" s="38"/>
      <c r="EJ935" s="38"/>
      <c r="EK935" s="38"/>
      <c r="EL935" s="38"/>
      <c r="EM935" s="38"/>
      <c r="EN935" s="38"/>
      <c r="EO935" s="38"/>
      <c r="EP935" s="38"/>
      <c r="EQ935" s="38"/>
      <c r="ER935" s="38"/>
      <c r="ES935" s="38"/>
      <c r="ET935" s="38"/>
      <c r="EU935" s="38"/>
      <c r="EV935" s="38"/>
      <c r="EW935" s="38"/>
      <c r="EX935" s="38"/>
      <c r="EY935" s="38"/>
      <c r="EZ935" s="38"/>
    </row>
    <row r="936" spans="1:156" ht="20.100000000000001" customHeight="1" x14ac:dyDescent="0.25">
      <c r="A936" s="43"/>
      <c r="B936" s="54"/>
      <c r="C936" s="55"/>
      <c r="D936" s="43"/>
      <c r="E936" s="43"/>
      <c r="F936" s="43"/>
      <c r="G936" s="43"/>
      <c r="H936" s="43"/>
      <c r="I936" s="56"/>
      <c r="J936" s="38"/>
      <c r="L936" s="41"/>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c r="CY936" s="38"/>
      <c r="CZ936" s="38"/>
      <c r="DA936" s="38"/>
      <c r="DB936" s="38"/>
      <c r="DC936" s="38"/>
      <c r="DD936" s="38"/>
      <c r="DE936" s="38"/>
      <c r="DF936" s="38"/>
      <c r="DG936" s="38"/>
      <c r="DH936" s="38"/>
      <c r="DI936" s="38"/>
      <c r="DJ936" s="38"/>
      <c r="DK936" s="38"/>
      <c r="DL936" s="38"/>
      <c r="DM936" s="38"/>
      <c r="DN936" s="38"/>
      <c r="DO936" s="38"/>
      <c r="DP936" s="38"/>
      <c r="DQ936" s="38"/>
      <c r="DR936" s="38"/>
      <c r="DS936" s="38"/>
      <c r="DT936" s="38"/>
      <c r="DU936" s="38"/>
      <c r="DV936" s="38"/>
      <c r="DW936" s="38"/>
      <c r="DX936" s="38"/>
      <c r="DY936" s="38"/>
      <c r="DZ936" s="38"/>
      <c r="EA936" s="38"/>
      <c r="EB936" s="38"/>
      <c r="EC936" s="38"/>
      <c r="ED936" s="38"/>
      <c r="EE936" s="38"/>
      <c r="EF936" s="38"/>
      <c r="EG936" s="38"/>
      <c r="EH936" s="38"/>
      <c r="EI936" s="38"/>
      <c r="EJ936" s="38"/>
      <c r="EK936" s="38"/>
      <c r="EL936" s="38"/>
      <c r="EM936" s="38"/>
      <c r="EN936" s="38"/>
      <c r="EO936" s="38"/>
      <c r="EP936" s="38"/>
      <c r="EQ936" s="38"/>
      <c r="ER936" s="38"/>
      <c r="ES936" s="38"/>
      <c r="ET936" s="38"/>
      <c r="EU936" s="38"/>
      <c r="EV936" s="38"/>
      <c r="EW936" s="38"/>
      <c r="EX936" s="38"/>
      <c r="EY936" s="38"/>
      <c r="EZ936" s="38"/>
    </row>
    <row r="937" spans="1:156" ht="20.100000000000001" customHeight="1" x14ac:dyDescent="0.25">
      <c r="A937" s="43"/>
      <c r="B937" s="54"/>
      <c r="C937" s="55"/>
      <c r="D937" s="43"/>
      <c r="E937" s="43"/>
      <c r="F937" s="43"/>
      <c r="G937" s="43"/>
      <c r="H937" s="43"/>
      <c r="I937" s="56"/>
      <c r="J937" s="38"/>
      <c r="L937" s="41"/>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c r="CY937" s="38"/>
      <c r="CZ937" s="38"/>
      <c r="DA937" s="38"/>
      <c r="DB937" s="38"/>
      <c r="DC937" s="38"/>
      <c r="DD937" s="38"/>
      <c r="DE937" s="38"/>
      <c r="DF937" s="38"/>
      <c r="DG937" s="38"/>
      <c r="DH937" s="38"/>
      <c r="DI937" s="38"/>
      <c r="DJ937" s="38"/>
      <c r="DK937" s="38"/>
      <c r="DL937" s="38"/>
      <c r="DM937" s="38"/>
      <c r="DN937" s="38"/>
      <c r="DO937" s="38"/>
      <c r="DP937" s="38"/>
      <c r="DQ937" s="38"/>
      <c r="DR937" s="38"/>
      <c r="DS937" s="38"/>
      <c r="DT937" s="38"/>
      <c r="DU937" s="38"/>
      <c r="DV937" s="38"/>
      <c r="DW937" s="38"/>
      <c r="DX937" s="38"/>
      <c r="DY937" s="38"/>
      <c r="DZ937" s="38"/>
      <c r="EA937" s="38"/>
      <c r="EB937" s="38"/>
      <c r="EC937" s="38"/>
      <c r="ED937" s="38"/>
      <c r="EE937" s="38"/>
      <c r="EF937" s="38"/>
      <c r="EG937" s="38"/>
      <c r="EH937" s="38"/>
      <c r="EI937" s="38"/>
      <c r="EJ937" s="38"/>
      <c r="EK937" s="38"/>
      <c r="EL937" s="38"/>
      <c r="EM937" s="38"/>
      <c r="EN937" s="38"/>
      <c r="EO937" s="38"/>
      <c r="EP937" s="38"/>
      <c r="EQ937" s="38"/>
      <c r="ER937" s="38"/>
      <c r="ES937" s="38"/>
      <c r="ET937" s="38"/>
      <c r="EU937" s="38"/>
      <c r="EV937" s="38"/>
      <c r="EW937" s="38"/>
      <c r="EX937" s="38"/>
      <c r="EY937" s="38"/>
      <c r="EZ937" s="38"/>
    </row>
    <row r="938" spans="1:156" ht="20.100000000000001" customHeight="1" x14ac:dyDescent="0.25">
      <c r="A938" s="43"/>
      <c r="B938" s="54"/>
      <c r="C938" s="55"/>
      <c r="D938" s="43"/>
      <c r="E938" s="43"/>
      <c r="F938" s="43"/>
      <c r="G938" s="43"/>
      <c r="H938" s="43"/>
      <c r="I938" s="56"/>
      <c r="J938" s="38"/>
      <c r="L938" s="41"/>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c r="CY938" s="38"/>
      <c r="CZ938" s="38"/>
      <c r="DA938" s="38"/>
      <c r="DB938" s="38"/>
      <c r="DC938" s="38"/>
      <c r="DD938" s="38"/>
      <c r="DE938" s="38"/>
      <c r="DF938" s="38"/>
      <c r="DG938" s="38"/>
      <c r="DH938" s="38"/>
      <c r="DI938" s="38"/>
      <c r="DJ938" s="38"/>
      <c r="DK938" s="38"/>
      <c r="DL938" s="38"/>
      <c r="DM938" s="38"/>
      <c r="DN938" s="38"/>
      <c r="DO938" s="38"/>
      <c r="DP938" s="38"/>
      <c r="DQ938" s="38"/>
      <c r="DR938" s="38"/>
      <c r="DS938" s="38"/>
      <c r="DT938" s="38"/>
      <c r="DU938" s="38"/>
      <c r="DV938" s="38"/>
      <c r="DW938" s="38"/>
      <c r="DX938" s="38"/>
      <c r="DY938" s="38"/>
      <c r="DZ938" s="38"/>
      <c r="EA938" s="38"/>
      <c r="EB938" s="38"/>
      <c r="EC938" s="38"/>
      <c r="ED938" s="38"/>
      <c r="EE938" s="38"/>
      <c r="EF938" s="38"/>
      <c r="EG938" s="38"/>
      <c r="EH938" s="38"/>
      <c r="EI938" s="38"/>
      <c r="EJ938" s="38"/>
      <c r="EK938" s="38"/>
      <c r="EL938" s="38"/>
      <c r="EM938" s="38"/>
      <c r="EN938" s="38"/>
      <c r="EO938" s="38"/>
      <c r="EP938" s="38"/>
      <c r="EQ938" s="38"/>
      <c r="ER938" s="38"/>
      <c r="ES938" s="38"/>
      <c r="ET938" s="38"/>
      <c r="EU938" s="38"/>
      <c r="EV938" s="38"/>
      <c r="EW938" s="38"/>
      <c r="EX938" s="38"/>
      <c r="EY938" s="38"/>
      <c r="EZ938" s="38"/>
    </row>
    <row r="939" spans="1:156" ht="20.100000000000001" customHeight="1" x14ac:dyDescent="0.25">
      <c r="A939" s="43"/>
      <c r="B939" s="54"/>
      <c r="C939" s="55"/>
      <c r="D939" s="43"/>
      <c r="E939" s="43"/>
      <c r="F939" s="43"/>
      <c r="G939" s="43"/>
      <c r="H939" s="43"/>
      <c r="I939" s="56"/>
      <c r="J939" s="38"/>
      <c r="L939" s="41"/>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c r="CY939" s="38"/>
      <c r="CZ939" s="38"/>
      <c r="DA939" s="38"/>
      <c r="DB939" s="38"/>
      <c r="DC939" s="38"/>
      <c r="DD939" s="38"/>
      <c r="DE939" s="38"/>
      <c r="DF939" s="38"/>
      <c r="DG939" s="38"/>
      <c r="DH939" s="38"/>
      <c r="DI939" s="38"/>
      <c r="DJ939" s="38"/>
      <c r="DK939" s="38"/>
      <c r="DL939" s="38"/>
      <c r="DM939" s="38"/>
      <c r="DN939" s="38"/>
      <c r="DO939" s="38"/>
      <c r="DP939" s="38"/>
      <c r="DQ939" s="38"/>
      <c r="DR939" s="38"/>
      <c r="DS939" s="38"/>
      <c r="DT939" s="38"/>
      <c r="DU939" s="38"/>
      <c r="DV939" s="38"/>
      <c r="DW939" s="38"/>
      <c r="DX939" s="38"/>
      <c r="DY939" s="38"/>
      <c r="DZ939" s="38"/>
      <c r="EA939" s="38"/>
      <c r="EB939" s="38"/>
      <c r="EC939" s="38"/>
      <c r="ED939" s="38"/>
      <c r="EE939" s="38"/>
      <c r="EF939" s="38"/>
      <c r="EG939" s="38"/>
      <c r="EH939" s="38"/>
      <c r="EI939" s="38"/>
      <c r="EJ939" s="38"/>
      <c r="EK939" s="38"/>
      <c r="EL939" s="38"/>
      <c r="EM939" s="38"/>
      <c r="EN939" s="38"/>
      <c r="EO939" s="38"/>
      <c r="EP939" s="38"/>
      <c r="EQ939" s="38"/>
      <c r="ER939" s="38"/>
      <c r="ES939" s="38"/>
      <c r="ET939" s="38"/>
      <c r="EU939" s="38"/>
      <c r="EV939" s="38"/>
      <c r="EW939" s="38"/>
      <c r="EX939" s="38"/>
      <c r="EY939" s="38"/>
      <c r="EZ939" s="38"/>
    </row>
    <row r="940" spans="1:156" ht="20.100000000000001" customHeight="1" x14ac:dyDescent="0.25">
      <c r="A940" s="43"/>
      <c r="B940" s="54"/>
      <c r="C940" s="55"/>
      <c r="D940" s="43"/>
      <c r="E940" s="43"/>
      <c r="F940" s="43"/>
      <c r="G940" s="43"/>
      <c r="H940" s="43"/>
      <c r="I940" s="56"/>
      <c r="J940" s="38"/>
      <c r="L940" s="41"/>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c r="CY940" s="38"/>
      <c r="CZ940" s="38"/>
      <c r="DA940" s="38"/>
      <c r="DB940" s="38"/>
      <c r="DC940" s="38"/>
      <c r="DD940" s="38"/>
      <c r="DE940" s="38"/>
      <c r="DF940" s="38"/>
      <c r="DG940" s="38"/>
      <c r="DH940" s="38"/>
      <c r="DI940" s="38"/>
      <c r="DJ940" s="38"/>
      <c r="DK940" s="38"/>
      <c r="DL940" s="38"/>
      <c r="DM940" s="38"/>
      <c r="DN940" s="38"/>
      <c r="DO940" s="38"/>
      <c r="DP940" s="38"/>
      <c r="DQ940" s="38"/>
      <c r="DR940" s="38"/>
      <c r="DS940" s="38"/>
      <c r="DT940" s="38"/>
      <c r="DU940" s="38"/>
      <c r="DV940" s="38"/>
      <c r="DW940" s="38"/>
      <c r="DX940" s="38"/>
      <c r="DY940" s="38"/>
      <c r="DZ940" s="38"/>
      <c r="EA940" s="38"/>
      <c r="EB940" s="38"/>
      <c r="EC940" s="38"/>
      <c r="ED940" s="38"/>
      <c r="EE940" s="38"/>
      <c r="EF940" s="38"/>
      <c r="EG940" s="38"/>
      <c r="EH940" s="38"/>
      <c r="EI940" s="38"/>
      <c r="EJ940" s="38"/>
      <c r="EK940" s="38"/>
      <c r="EL940" s="38"/>
      <c r="EM940" s="38"/>
      <c r="EN940" s="38"/>
      <c r="EO940" s="38"/>
      <c r="EP940" s="38"/>
      <c r="EQ940" s="38"/>
      <c r="ER940" s="38"/>
      <c r="ES940" s="38"/>
      <c r="ET940" s="38"/>
      <c r="EU940" s="38"/>
      <c r="EV940" s="38"/>
      <c r="EW940" s="38"/>
      <c r="EX940" s="38"/>
      <c r="EY940" s="38"/>
      <c r="EZ940" s="38"/>
    </row>
    <row r="941" spans="1:156" ht="20.100000000000001" customHeight="1" x14ac:dyDescent="0.25">
      <c r="A941" s="43"/>
      <c r="B941" s="54"/>
      <c r="C941" s="55"/>
      <c r="D941" s="43"/>
      <c r="E941" s="43"/>
      <c r="F941" s="43"/>
      <c r="G941" s="43"/>
      <c r="H941" s="43"/>
      <c r="I941" s="56"/>
      <c r="J941" s="38"/>
      <c r="L941" s="41"/>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c r="CY941" s="38"/>
      <c r="CZ941" s="38"/>
      <c r="DA941" s="38"/>
      <c r="DB941" s="38"/>
      <c r="DC941" s="38"/>
      <c r="DD941" s="38"/>
      <c r="DE941" s="38"/>
      <c r="DF941" s="38"/>
      <c r="DG941" s="38"/>
      <c r="DH941" s="38"/>
      <c r="DI941" s="38"/>
      <c r="DJ941" s="38"/>
      <c r="DK941" s="38"/>
      <c r="DL941" s="38"/>
      <c r="DM941" s="38"/>
      <c r="DN941" s="38"/>
      <c r="DO941" s="38"/>
      <c r="DP941" s="38"/>
      <c r="DQ941" s="38"/>
      <c r="DR941" s="38"/>
      <c r="DS941" s="38"/>
      <c r="DT941" s="38"/>
      <c r="DU941" s="38"/>
      <c r="DV941" s="38"/>
      <c r="DW941" s="38"/>
      <c r="DX941" s="38"/>
      <c r="DY941" s="38"/>
      <c r="DZ941" s="38"/>
      <c r="EA941" s="38"/>
      <c r="EB941" s="38"/>
      <c r="EC941" s="38"/>
      <c r="ED941" s="38"/>
      <c r="EE941" s="38"/>
      <c r="EF941" s="38"/>
      <c r="EG941" s="38"/>
      <c r="EH941" s="38"/>
      <c r="EI941" s="38"/>
      <c r="EJ941" s="38"/>
      <c r="EK941" s="38"/>
      <c r="EL941" s="38"/>
      <c r="EM941" s="38"/>
      <c r="EN941" s="38"/>
      <c r="EO941" s="38"/>
      <c r="EP941" s="38"/>
      <c r="EQ941" s="38"/>
      <c r="ER941" s="38"/>
      <c r="ES941" s="38"/>
      <c r="ET941" s="38"/>
      <c r="EU941" s="38"/>
      <c r="EV941" s="38"/>
      <c r="EW941" s="38"/>
      <c r="EX941" s="38"/>
      <c r="EY941" s="38"/>
      <c r="EZ941" s="38"/>
    </row>
    <row r="942" spans="1:156" ht="20.100000000000001" customHeight="1" x14ac:dyDescent="0.25">
      <c r="A942" s="43"/>
      <c r="B942" s="54"/>
      <c r="C942" s="55"/>
      <c r="D942" s="43"/>
      <c r="E942" s="43"/>
      <c r="F942" s="43"/>
      <c r="G942" s="43"/>
      <c r="H942" s="43"/>
      <c r="I942" s="56"/>
      <c r="J942" s="38"/>
      <c r="L942" s="41"/>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c r="CY942" s="38"/>
      <c r="CZ942" s="38"/>
      <c r="DA942" s="38"/>
      <c r="DB942" s="38"/>
      <c r="DC942" s="38"/>
      <c r="DD942" s="38"/>
      <c r="DE942" s="38"/>
      <c r="DF942" s="38"/>
      <c r="DG942" s="38"/>
      <c r="DH942" s="38"/>
      <c r="DI942" s="38"/>
      <c r="DJ942" s="38"/>
      <c r="DK942" s="38"/>
      <c r="DL942" s="38"/>
      <c r="DM942" s="38"/>
      <c r="DN942" s="38"/>
      <c r="DO942" s="38"/>
      <c r="DP942" s="38"/>
      <c r="DQ942" s="38"/>
      <c r="DR942" s="38"/>
      <c r="DS942" s="38"/>
      <c r="DT942" s="38"/>
      <c r="DU942" s="38"/>
      <c r="DV942" s="38"/>
      <c r="DW942" s="38"/>
      <c r="DX942" s="38"/>
      <c r="DY942" s="38"/>
      <c r="DZ942" s="38"/>
      <c r="EA942" s="38"/>
      <c r="EB942" s="38"/>
      <c r="EC942" s="38"/>
      <c r="ED942" s="38"/>
      <c r="EE942" s="38"/>
      <c r="EF942" s="38"/>
      <c r="EG942" s="38"/>
      <c r="EH942" s="38"/>
      <c r="EI942" s="38"/>
      <c r="EJ942" s="38"/>
      <c r="EK942" s="38"/>
      <c r="EL942" s="38"/>
      <c r="EM942" s="38"/>
      <c r="EN942" s="38"/>
      <c r="EO942" s="38"/>
      <c r="EP942" s="38"/>
      <c r="EQ942" s="38"/>
      <c r="ER942" s="38"/>
      <c r="ES942" s="38"/>
      <c r="ET942" s="38"/>
      <c r="EU942" s="38"/>
      <c r="EV942" s="38"/>
      <c r="EW942" s="38"/>
      <c r="EX942" s="38"/>
      <c r="EY942" s="38"/>
      <c r="EZ942" s="38"/>
    </row>
    <row r="943" spans="1:156" ht="20.100000000000001" customHeight="1" x14ac:dyDescent="0.25">
      <c r="A943" s="43"/>
      <c r="B943" s="54"/>
      <c r="C943" s="55"/>
      <c r="D943" s="43"/>
      <c r="E943" s="43"/>
      <c r="F943" s="43"/>
      <c r="G943" s="43"/>
      <c r="H943" s="43"/>
      <c r="I943" s="56"/>
      <c r="J943" s="38"/>
      <c r="L943" s="41"/>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c r="CY943" s="38"/>
      <c r="CZ943" s="38"/>
      <c r="DA943" s="38"/>
      <c r="DB943" s="38"/>
      <c r="DC943" s="38"/>
      <c r="DD943" s="38"/>
      <c r="DE943" s="38"/>
      <c r="DF943" s="38"/>
      <c r="DG943" s="38"/>
      <c r="DH943" s="38"/>
      <c r="DI943" s="38"/>
      <c r="DJ943" s="38"/>
      <c r="DK943" s="38"/>
      <c r="DL943" s="38"/>
      <c r="DM943" s="38"/>
      <c r="DN943" s="38"/>
      <c r="DO943" s="38"/>
      <c r="DP943" s="38"/>
      <c r="DQ943" s="38"/>
      <c r="DR943" s="38"/>
      <c r="DS943" s="38"/>
      <c r="DT943" s="38"/>
      <c r="DU943" s="38"/>
      <c r="DV943" s="38"/>
      <c r="DW943" s="38"/>
      <c r="DX943" s="38"/>
      <c r="DY943" s="38"/>
      <c r="DZ943" s="38"/>
      <c r="EA943" s="38"/>
      <c r="EB943" s="38"/>
      <c r="EC943" s="38"/>
      <c r="ED943" s="38"/>
      <c r="EE943" s="38"/>
      <c r="EF943" s="38"/>
      <c r="EG943" s="38"/>
      <c r="EH943" s="38"/>
      <c r="EI943" s="38"/>
      <c r="EJ943" s="38"/>
      <c r="EK943" s="38"/>
      <c r="EL943" s="38"/>
      <c r="EM943" s="38"/>
      <c r="EN943" s="38"/>
      <c r="EO943" s="38"/>
      <c r="EP943" s="38"/>
      <c r="EQ943" s="38"/>
      <c r="ER943" s="38"/>
      <c r="ES943" s="38"/>
      <c r="ET943" s="38"/>
      <c r="EU943" s="38"/>
      <c r="EV943" s="38"/>
      <c r="EW943" s="38"/>
      <c r="EX943" s="38"/>
      <c r="EY943" s="38"/>
      <c r="EZ943" s="38"/>
    </row>
    <row r="944" spans="1:156" ht="20.100000000000001" customHeight="1" x14ac:dyDescent="0.25">
      <c r="A944" s="43"/>
      <c r="B944" s="54"/>
      <c r="C944" s="55"/>
      <c r="D944" s="43"/>
      <c r="E944" s="43"/>
      <c r="F944" s="43"/>
      <c r="G944" s="43"/>
      <c r="H944" s="43"/>
      <c r="I944" s="56"/>
      <c r="J944" s="38"/>
      <c r="L944" s="41"/>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c r="CY944" s="38"/>
      <c r="CZ944" s="38"/>
      <c r="DA944" s="38"/>
      <c r="DB944" s="38"/>
      <c r="DC944" s="38"/>
      <c r="DD944" s="38"/>
      <c r="DE944" s="38"/>
      <c r="DF944" s="38"/>
      <c r="DG944" s="38"/>
      <c r="DH944" s="38"/>
      <c r="DI944" s="38"/>
      <c r="DJ944" s="38"/>
      <c r="DK944" s="38"/>
      <c r="DL944" s="38"/>
      <c r="DM944" s="38"/>
      <c r="DN944" s="38"/>
      <c r="DO944" s="38"/>
      <c r="DP944" s="38"/>
      <c r="DQ944" s="38"/>
      <c r="DR944" s="38"/>
      <c r="DS944" s="38"/>
      <c r="DT944" s="38"/>
      <c r="DU944" s="38"/>
      <c r="DV944" s="38"/>
      <c r="DW944" s="38"/>
      <c r="DX944" s="38"/>
      <c r="DY944" s="38"/>
      <c r="DZ944" s="38"/>
      <c r="EA944" s="38"/>
      <c r="EB944" s="38"/>
      <c r="EC944" s="38"/>
      <c r="ED944" s="38"/>
      <c r="EE944" s="38"/>
      <c r="EF944" s="38"/>
      <c r="EG944" s="38"/>
      <c r="EH944" s="38"/>
      <c r="EI944" s="38"/>
      <c r="EJ944" s="38"/>
      <c r="EK944" s="38"/>
      <c r="EL944" s="38"/>
      <c r="EM944" s="38"/>
      <c r="EN944" s="38"/>
      <c r="EO944" s="38"/>
      <c r="EP944" s="38"/>
      <c r="EQ944" s="38"/>
      <c r="ER944" s="38"/>
      <c r="ES944" s="38"/>
      <c r="ET944" s="38"/>
      <c r="EU944" s="38"/>
      <c r="EV944" s="38"/>
      <c r="EW944" s="38"/>
      <c r="EX944" s="38"/>
      <c r="EY944" s="38"/>
      <c r="EZ944" s="38"/>
    </row>
    <row r="945" spans="1:156" ht="20.100000000000001" customHeight="1" x14ac:dyDescent="0.25">
      <c r="A945" s="43"/>
      <c r="B945" s="54"/>
      <c r="C945" s="55"/>
      <c r="D945" s="43"/>
      <c r="E945" s="43"/>
      <c r="F945" s="43"/>
      <c r="G945" s="43"/>
      <c r="H945" s="43"/>
      <c r="I945" s="56"/>
      <c r="J945" s="38"/>
      <c r="L945" s="41"/>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c r="CY945" s="38"/>
      <c r="CZ945" s="38"/>
      <c r="DA945" s="38"/>
      <c r="DB945" s="38"/>
      <c r="DC945" s="38"/>
      <c r="DD945" s="38"/>
      <c r="DE945" s="38"/>
      <c r="DF945" s="38"/>
      <c r="DG945" s="38"/>
      <c r="DH945" s="38"/>
      <c r="DI945" s="38"/>
      <c r="DJ945" s="38"/>
      <c r="DK945" s="38"/>
      <c r="DL945" s="38"/>
      <c r="DM945" s="38"/>
      <c r="DN945" s="38"/>
      <c r="DO945" s="38"/>
      <c r="DP945" s="38"/>
      <c r="DQ945" s="38"/>
      <c r="DR945" s="38"/>
      <c r="DS945" s="38"/>
      <c r="DT945" s="38"/>
      <c r="DU945" s="38"/>
      <c r="DV945" s="38"/>
      <c r="DW945" s="38"/>
      <c r="DX945" s="38"/>
      <c r="DY945" s="38"/>
      <c r="DZ945" s="38"/>
      <c r="EA945" s="38"/>
      <c r="EB945" s="38"/>
      <c r="EC945" s="38"/>
      <c r="ED945" s="38"/>
      <c r="EE945" s="38"/>
      <c r="EF945" s="38"/>
      <c r="EG945" s="38"/>
      <c r="EH945" s="38"/>
      <c r="EI945" s="38"/>
      <c r="EJ945" s="38"/>
      <c r="EK945" s="38"/>
      <c r="EL945" s="38"/>
      <c r="EM945" s="38"/>
      <c r="EN945" s="38"/>
      <c r="EO945" s="38"/>
      <c r="EP945" s="38"/>
      <c r="EQ945" s="38"/>
      <c r="ER945" s="38"/>
      <c r="ES945" s="38"/>
      <c r="ET945" s="38"/>
      <c r="EU945" s="38"/>
      <c r="EV945" s="38"/>
      <c r="EW945" s="38"/>
      <c r="EX945" s="38"/>
      <c r="EY945" s="38"/>
      <c r="EZ945" s="38"/>
    </row>
    <row r="946" spans="1:156" ht="20.100000000000001" customHeight="1" x14ac:dyDescent="0.25">
      <c r="A946" s="43"/>
      <c r="B946" s="54"/>
      <c r="C946" s="55"/>
      <c r="D946" s="43"/>
      <c r="E946" s="43"/>
      <c r="F946" s="43"/>
      <c r="G946" s="43"/>
      <c r="H946" s="43"/>
      <c r="I946" s="56"/>
      <c r="J946" s="38"/>
      <c r="L946" s="41"/>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c r="CY946" s="38"/>
      <c r="CZ946" s="38"/>
      <c r="DA946" s="38"/>
      <c r="DB946" s="38"/>
      <c r="DC946" s="38"/>
      <c r="DD946" s="38"/>
      <c r="DE946" s="38"/>
      <c r="DF946" s="38"/>
      <c r="DG946" s="38"/>
      <c r="DH946" s="38"/>
      <c r="DI946" s="38"/>
      <c r="DJ946" s="38"/>
      <c r="DK946" s="38"/>
      <c r="DL946" s="38"/>
      <c r="DM946" s="38"/>
      <c r="DN946" s="38"/>
      <c r="DO946" s="38"/>
      <c r="DP946" s="38"/>
      <c r="DQ946" s="38"/>
      <c r="DR946" s="38"/>
      <c r="DS946" s="38"/>
      <c r="DT946" s="38"/>
      <c r="DU946" s="38"/>
      <c r="DV946" s="38"/>
      <c r="DW946" s="38"/>
      <c r="DX946" s="38"/>
      <c r="DY946" s="38"/>
      <c r="DZ946" s="38"/>
      <c r="EA946" s="38"/>
      <c r="EB946" s="38"/>
      <c r="EC946" s="38"/>
      <c r="ED946" s="38"/>
      <c r="EE946" s="38"/>
      <c r="EF946" s="38"/>
      <c r="EG946" s="38"/>
      <c r="EH946" s="38"/>
      <c r="EI946" s="38"/>
      <c r="EJ946" s="38"/>
      <c r="EK946" s="38"/>
      <c r="EL946" s="38"/>
      <c r="EM946" s="38"/>
      <c r="EN946" s="38"/>
      <c r="EO946" s="38"/>
      <c r="EP946" s="38"/>
      <c r="EQ946" s="38"/>
      <c r="ER946" s="38"/>
      <c r="ES946" s="38"/>
      <c r="ET946" s="38"/>
      <c r="EU946" s="38"/>
      <c r="EV946" s="38"/>
      <c r="EW946" s="38"/>
      <c r="EX946" s="38"/>
      <c r="EY946" s="38"/>
      <c r="EZ946" s="38"/>
    </row>
    <row r="947" spans="1:156" ht="20.100000000000001" customHeight="1" x14ac:dyDescent="0.25">
      <c r="A947" s="43"/>
      <c r="B947" s="54"/>
      <c r="C947" s="55"/>
      <c r="D947" s="43"/>
      <c r="E947" s="43"/>
      <c r="F947" s="43"/>
      <c r="G947" s="43"/>
      <c r="H947" s="43"/>
      <c r="I947" s="56"/>
      <c r="J947" s="38"/>
      <c r="L947" s="41"/>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c r="CY947" s="38"/>
      <c r="CZ947" s="38"/>
      <c r="DA947" s="38"/>
      <c r="DB947" s="38"/>
      <c r="DC947" s="38"/>
      <c r="DD947" s="38"/>
      <c r="DE947" s="38"/>
      <c r="DF947" s="38"/>
      <c r="DG947" s="38"/>
      <c r="DH947" s="38"/>
      <c r="DI947" s="38"/>
      <c r="DJ947" s="38"/>
      <c r="DK947" s="38"/>
      <c r="DL947" s="38"/>
      <c r="DM947" s="38"/>
      <c r="DN947" s="38"/>
      <c r="DO947" s="38"/>
      <c r="DP947" s="38"/>
      <c r="DQ947" s="38"/>
      <c r="DR947" s="38"/>
      <c r="DS947" s="38"/>
      <c r="DT947" s="38"/>
      <c r="DU947" s="38"/>
      <c r="DV947" s="38"/>
      <c r="DW947" s="38"/>
      <c r="DX947" s="38"/>
      <c r="DY947" s="38"/>
      <c r="DZ947" s="38"/>
      <c r="EA947" s="38"/>
      <c r="EB947" s="38"/>
      <c r="EC947" s="38"/>
      <c r="ED947" s="38"/>
      <c r="EE947" s="38"/>
      <c r="EF947" s="38"/>
      <c r="EG947" s="38"/>
      <c r="EH947" s="38"/>
      <c r="EI947" s="38"/>
      <c r="EJ947" s="38"/>
      <c r="EK947" s="38"/>
      <c r="EL947" s="38"/>
      <c r="EM947" s="38"/>
      <c r="EN947" s="38"/>
      <c r="EO947" s="38"/>
      <c r="EP947" s="38"/>
      <c r="EQ947" s="38"/>
      <c r="ER947" s="38"/>
      <c r="ES947" s="38"/>
      <c r="ET947" s="38"/>
      <c r="EU947" s="38"/>
      <c r="EV947" s="38"/>
      <c r="EW947" s="38"/>
      <c r="EX947" s="38"/>
      <c r="EY947" s="38"/>
      <c r="EZ947" s="38"/>
    </row>
    <row r="948" spans="1:156" ht="20.100000000000001" customHeight="1" x14ac:dyDescent="0.25">
      <c r="A948" s="43"/>
      <c r="B948" s="54"/>
      <c r="C948" s="55"/>
      <c r="D948" s="43"/>
      <c r="E948" s="43"/>
      <c r="F948" s="43"/>
      <c r="G948" s="43"/>
      <c r="H948" s="43"/>
      <c r="I948" s="56"/>
      <c r="J948" s="38"/>
      <c r="L948" s="41"/>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c r="CY948" s="38"/>
      <c r="CZ948" s="38"/>
      <c r="DA948" s="38"/>
      <c r="DB948" s="38"/>
      <c r="DC948" s="38"/>
      <c r="DD948" s="38"/>
      <c r="DE948" s="38"/>
      <c r="DF948" s="38"/>
      <c r="DG948" s="38"/>
      <c r="DH948" s="38"/>
      <c r="DI948" s="38"/>
      <c r="DJ948" s="38"/>
      <c r="DK948" s="38"/>
      <c r="DL948" s="38"/>
      <c r="DM948" s="38"/>
      <c r="DN948" s="38"/>
      <c r="DO948" s="38"/>
      <c r="DP948" s="38"/>
      <c r="DQ948" s="38"/>
      <c r="DR948" s="38"/>
      <c r="DS948" s="38"/>
      <c r="DT948" s="38"/>
      <c r="DU948" s="38"/>
      <c r="DV948" s="38"/>
      <c r="DW948" s="38"/>
      <c r="DX948" s="38"/>
      <c r="DY948" s="38"/>
      <c r="DZ948" s="38"/>
      <c r="EA948" s="38"/>
      <c r="EB948" s="38"/>
      <c r="EC948" s="38"/>
      <c r="ED948" s="38"/>
      <c r="EE948" s="38"/>
      <c r="EF948" s="38"/>
      <c r="EG948" s="38"/>
      <c r="EH948" s="38"/>
      <c r="EI948" s="38"/>
      <c r="EJ948" s="38"/>
      <c r="EK948" s="38"/>
      <c r="EL948" s="38"/>
      <c r="EM948" s="38"/>
      <c r="EN948" s="38"/>
      <c r="EO948" s="38"/>
      <c r="EP948" s="38"/>
      <c r="EQ948" s="38"/>
      <c r="ER948" s="38"/>
      <c r="ES948" s="38"/>
      <c r="ET948" s="38"/>
      <c r="EU948" s="38"/>
      <c r="EV948" s="38"/>
      <c r="EW948" s="38"/>
      <c r="EX948" s="38"/>
      <c r="EY948" s="38"/>
      <c r="EZ948" s="38"/>
    </row>
    <row r="949" spans="1:156" ht="20.100000000000001" customHeight="1" x14ac:dyDescent="0.25">
      <c r="A949" s="43"/>
      <c r="B949" s="54"/>
      <c r="C949" s="55"/>
      <c r="D949" s="43"/>
      <c r="E949" s="43"/>
      <c r="F949" s="43"/>
      <c r="G949" s="43"/>
      <c r="H949" s="43"/>
      <c r="I949" s="56"/>
      <c r="J949" s="38"/>
      <c r="L949" s="41"/>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c r="CY949" s="38"/>
      <c r="CZ949" s="38"/>
      <c r="DA949" s="38"/>
      <c r="DB949" s="38"/>
      <c r="DC949" s="38"/>
      <c r="DD949" s="38"/>
      <c r="DE949" s="38"/>
      <c r="DF949" s="38"/>
      <c r="DG949" s="38"/>
      <c r="DH949" s="38"/>
      <c r="DI949" s="38"/>
      <c r="DJ949" s="38"/>
      <c r="DK949" s="38"/>
      <c r="DL949" s="38"/>
      <c r="DM949" s="38"/>
      <c r="DN949" s="38"/>
      <c r="DO949" s="38"/>
      <c r="DP949" s="38"/>
      <c r="DQ949" s="38"/>
      <c r="DR949" s="38"/>
      <c r="DS949" s="38"/>
      <c r="DT949" s="38"/>
      <c r="DU949" s="38"/>
      <c r="DV949" s="38"/>
      <c r="DW949" s="38"/>
      <c r="DX949" s="38"/>
      <c r="DY949" s="38"/>
      <c r="DZ949" s="38"/>
      <c r="EA949" s="38"/>
      <c r="EB949" s="38"/>
      <c r="EC949" s="38"/>
      <c r="ED949" s="38"/>
      <c r="EE949" s="38"/>
      <c r="EF949" s="38"/>
      <c r="EG949" s="38"/>
      <c r="EH949" s="38"/>
      <c r="EI949" s="38"/>
      <c r="EJ949" s="38"/>
      <c r="EK949" s="38"/>
      <c r="EL949" s="38"/>
      <c r="EM949" s="38"/>
      <c r="EN949" s="38"/>
      <c r="EO949" s="38"/>
      <c r="EP949" s="38"/>
      <c r="EQ949" s="38"/>
      <c r="ER949" s="38"/>
      <c r="ES949" s="38"/>
      <c r="ET949" s="38"/>
      <c r="EU949" s="38"/>
      <c r="EV949" s="38"/>
      <c r="EW949" s="38"/>
      <c r="EX949" s="38"/>
      <c r="EY949" s="38"/>
      <c r="EZ949" s="38"/>
    </row>
    <row r="950" spans="1:156" ht="20.100000000000001" customHeight="1" x14ac:dyDescent="0.25">
      <c r="A950" s="43"/>
      <c r="B950" s="54"/>
      <c r="C950" s="55"/>
      <c r="D950" s="43"/>
      <c r="E950" s="43"/>
      <c r="F950" s="43"/>
      <c r="G950" s="43"/>
      <c r="H950" s="43"/>
      <c r="I950" s="56"/>
      <c r="J950" s="38"/>
      <c r="L950" s="41"/>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c r="CY950" s="38"/>
      <c r="CZ950" s="38"/>
      <c r="DA950" s="38"/>
      <c r="DB950" s="38"/>
      <c r="DC950" s="38"/>
      <c r="DD950" s="38"/>
      <c r="DE950" s="38"/>
      <c r="DF950" s="38"/>
      <c r="DG950" s="38"/>
      <c r="DH950" s="38"/>
      <c r="DI950" s="38"/>
      <c r="DJ950" s="38"/>
      <c r="DK950" s="38"/>
      <c r="DL950" s="38"/>
      <c r="DM950" s="38"/>
      <c r="DN950" s="38"/>
      <c r="DO950" s="38"/>
      <c r="DP950" s="38"/>
      <c r="DQ950" s="38"/>
      <c r="DR950" s="38"/>
      <c r="DS950" s="38"/>
      <c r="DT950" s="38"/>
      <c r="DU950" s="38"/>
      <c r="DV950" s="38"/>
      <c r="DW950" s="38"/>
      <c r="DX950" s="38"/>
      <c r="DY950" s="38"/>
      <c r="DZ950" s="38"/>
      <c r="EA950" s="38"/>
      <c r="EB950" s="38"/>
      <c r="EC950" s="38"/>
      <c r="ED950" s="38"/>
      <c r="EE950" s="38"/>
      <c r="EF950" s="38"/>
      <c r="EG950" s="38"/>
      <c r="EH950" s="38"/>
      <c r="EI950" s="38"/>
      <c r="EJ950" s="38"/>
      <c r="EK950" s="38"/>
      <c r="EL950" s="38"/>
      <c r="EM950" s="38"/>
      <c r="EN950" s="38"/>
      <c r="EO950" s="38"/>
      <c r="EP950" s="38"/>
      <c r="EQ950" s="38"/>
      <c r="ER950" s="38"/>
      <c r="ES950" s="38"/>
      <c r="ET950" s="38"/>
      <c r="EU950" s="38"/>
      <c r="EV950" s="38"/>
      <c r="EW950" s="38"/>
      <c r="EX950" s="38"/>
      <c r="EY950" s="38"/>
      <c r="EZ950" s="38"/>
    </row>
    <row r="951" spans="1:156" ht="20.100000000000001" customHeight="1" x14ac:dyDescent="0.25">
      <c r="A951" s="43"/>
      <c r="B951" s="54"/>
      <c r="C951" s="55"/>
      <c r="D951" s="43"/>
      <c r="E951" s="43"/>
      <c r="F951" s="43"/>
      <c r="G951" s="43"/>
      <c r="H951" s="43"/>
      <c r="I951" s="56"/>
      <c r="J951" s="38"/>
      <c r="L951" s="41"/>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c r="CY951" s="38"/>
      <c r="CZ951" s="38"/>
      <c r="DA951" s="38"/>
      <c r="DB951" s="38"/>
      <c r="DC951" s="38"/>
      <c r="DD951" s="38"/>
      <c r="DE951" s="38"/>
      <c r="DF951" s="38"/>
      <c r="DG951" s="38"/>
      <c r="DH951" s="38"/>
      <c r="DI951" s="38"/>
      <c r="DJ951" s="38"/>
      <c r="DK951" s="38"/>
      <c r="DL951" s="38"/>
      <c r="DM951" s="38"/>
      <c r="DN951" s="38"/>
      <c r="DO951" s="38"/>
      <c r="DP951" s="38"/>
      <c r="DQ951" s="38"/>
      <c r="DR951" s="38"/>
      <c r="DS951" s="38"/>
      <c r="DT951" s="38"/>
      <c r="DU951" s="38"/>
      <c r="DV951" s="38"/>
      <c r="DW951" s="38"/>
      <c r="DX951" s="38"/>
      <c r="DY951" s="38"/>
      <c r="DZ951" s="38"/>
      <c r="EA951" s="38"/>
      <c r="EB951" s="38"/>
      <c r="EC951" s="38"/>
      <c r="ED951" s="38"/>
      <c r="EE951" s="38"/>
      <c r="EF951" s="38"/>
      <c r="EG951" s="38"/>
      <c r="EH951" s="38"/>
      <c r="EI951" s="38"/>
      <c r="EJ951" s="38"/>
      <c r="EK951" s="38"/>
      <c r="EL951" s="38"/>
      <c r="EM951" s="38"/>
      <c r="EN951" s="38"/>
      <c r="EO951" s="38"/>
      <c r="EP951" s="38"/>
      <c r="EQ951" s="38"/>
      <c r="ER951" s="38"/>
      <c r="ES951" s="38"/>
      <c r="ET951" s="38"/>
      <c r="EU951" s="38"/>
      <c r="EV951" s="38"/>
      <c r="EW951" s="38"/>
      <c r="EX951" s="38"/>
      <c r="EY951" s="38"/>
      <c r="EZ951" s="38"/>
    </row>
    <row r="952" spans="1:156" ht="20.100000000000001" customHeight="1" x14ac:dyDescent="0.25">
      <c r="A952" s="43"/>
      <c r="B952" s="54"/>
      <c r="C952" s="55"/>
      <c r="D952" s="43"/>
      <c r="E952" s="43"/>
      <c r="F952" s="43"/>
      <c r="G952" s="43"/>
      <c r="H952" s="43"/>
      <c r="I952" s="56"/>
      <c r="J952" s="38"/>
      <c r="L952" s="41"/>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c r="CY952" s="38"/>
      <c r="CZ952" s="38"/>
      <c r="DA952" s="38"/>
      <c r="DB952" s="38"/>
      <c r="DC952" s="38"/>
      <c r="DD952" s="38"/>
      <c r="DE952" s="38"/>
      <c r="DF952" s="38"/>
      <c r="DG952" s="38"/>
      <c r="DH952" s="38"/>
      <c r="DI952" s="38"/>
      <c r="DJ952" s="38"/>
      <c r="DK952" s="38"/>
      <c r="DL952" s="38"/>
      <c r="DM952" s="38"/>
      <c r="DN952" s="38"/>
      <c r="DO952" s="38"/>
      <c r="DP952" s="38"/>
      <c r="DQ952" s="38"/>
      <c r="DR952" s="38"/>
      <c r="DS952" s="38"/>
      <c r="DT952" s="38"/>
      <c r="DU952" s="38"/>
      <c r="DV952" s="38"/>
      <c r="DW952" s="38"/>
      <c r="DX952" s="38"/>
      <c r="DY952" s="38"/>
      <c r="DZ952" s="38"/>
      <c r="EA952" s="38"/>
      <c r="EB952" s="38"/>
      <c r="EC952" s="38"/>
      <c r="ED952" s="38"/>
      <c r="EE952" s="38"/>
      <c r="EF952" s="38"/>
      <c r="EG952" s="38"/>
      <c r="EH952" s="38"/>
      <c r="EI952" s="38"/>
      <c r="EJ952" s="38"/>
      <c r="EK952" s="38"/>
      <c r="EL952" s="38"/>
      <c r="EM952" s="38"/>
      <c r="EN952" s="38"/>
      <c r="EO952" s="38"/>
      <c r="EP952" s="38"/>
      <c r="EQ952" s="38"/>
      <c r="ER952" s="38"/>
      <c r="ES952" s="38"/>
      <c r="ET952" s="38"/>
      <c r="EU952" s="38"/>
      <c r="EV952" s="38"/>
      <c r="EW952" s="38"/>
      <c r="EX952" s="38"/>
      <c r="EY952" s="38"/>
      <c r="EZ952" s="38"/>
    </row>
    <row r="953" spans="1:156" ht="20.100000000000001" customHeight="1" x14ac:dyDescent="0.25">
      <c r="A953" s="43"/>
      <c r="B953" s="54"/>
      <c r="C953" s="55"/>
      <c r="D953" s="43"/>
      <c r="E953" s="43"/>
      <c r="F953" s="43"/>
      <c r="G953" s="43"/>
      <c r="H953" s="43"/>
      <c r="I953" s="56"/>
      <c r="J953" s="38"/>
      <c r="L953" s="41"/>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c r="CY953" s="38"/>
      <c r="CZ953" s="38"/>
      <c r="DA953" s="38"/>
      <c r="DB953" s="38"/>
      <c r="DC953" s="38"/>
      <c r="DD953" s="38"/>
      <c r="DE953" s="38"/>
      <c r="DF953" s="38"/>
      <c r="DG953" s="38"/>
      <c r="DH953" s="38"/>
      <c r="DI953" s="38"/>
      <c r="DJ953" s="38"/>
      <c r="DK953" s="38"/>
      <c r="DL953" s="38"/>
      <c r="DM953" s="38"/>
      <c r="DN953" s="38"/>
      <c r="DO953" s="38"/>
      <c r="DP953" s="38"/>
      <c r="DQ953" s="38"/>
      <c r="DR953" s="38"/>
      <c r="DS953" s="38"/>
      <c r="DT953" s="38"/>
      <c r="DU953" s="38"/>
      <c r="DV953" s="38"/>
      <c r="DW953" s="38"/>
      <c r="DX953" s="38"/>
      <c r="DY953" s="38"/>
      <c r="DZ953" s="38"/>
      <c r="EA953" s="38"/>
      <c r="EB953" s="38"/>
      <c r="EC953" s="38"/>
      <c r="ED953" s="38"/>
      <c r="EE953" s="38"/>
      <c r="EF953" s="38"/>
      <c r="EG953" s="38"/>
      <c r="EH953" s="38"/>
      <c r="EI953" s="38"/>
      <c r="EJ953" s="38"/>
      <c r="EK953" s="38"/>
      <c r="EL953" s="38"/>
      <c r="EM953" s="38"/>
      <c r="EN953" s="38"/>
      <c r="EO953" s="38"/>
      <c r="EP953" s="38"/>
      <c r="EQ953" s="38"/>
      <c r="ER953" s="38"/>
      <c r="ES953" s="38"/>
      <c r="ET953" s="38"/>
      <c r="EU953" s="38"/>
      <c r="EV953" s="38"/>
      <c r="EW953" s="38"/>
      <c r="EX953" s="38"/>
      <c r="EY953" s="38"/>
      <c r="EZ953" s="38"/>
    </row>
    <row r="954" spans="1:156" ht="20.100000000000001" customHeight="1" x14ac:dyDescent="0.25">
      <c r="A954" s="43"/>
      <c r="B954" s="54"/>
      <c r="C954" s="55"/>
      <c r="D954" s="43"/>
      <c r="E954" s="43"/>
      <c r="F954" s="43"/>
      <c r="G954" s="43"/>
      <c r="H954" s="43"/>
      <c r="I954" s="56"/>
      <c r="J954" s="38"/>
      <c r="L954" s="41"/>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c r="CY954" s="38"/>
      <c r="CZ954" s="38"/>
      <c r="DA954" s="38"/>
      <c r="DB954" s="38"/>
      <c r="DC954" s="38"/>
      <c r="DD954" s="38"/>
      <c r="DE954" s="38"/>
      <c r="DF954" s="38"/>
      <c r="DG954" s="38"/>
      <c r="DH954" s="38"/>
      <c r="DI954" s="38"/>
      <c r="DJ954" s="38"/>
      <c r="DK954" s="38"/>
      <c r="DL954" s="38"/>
      <c r="DM954" s="38"/>
      <c r="DN954" s="38"/>
      <c r="DO954" s="38"/>
      <c r="DP954" s="38"/>
      <c r="DQ954" s="38"/>
      <c r="DR954" s="38"/>
      <c r="DS954" s="38"/>
      <c r="DT954" s="38"/>
      <c r="DU954" s="38"/>
      <c r="DV954" s="38"/>
      <c r="DW954" s="38"/>
      <c r="DX954" s="38"/>
      <c r="DY954" s="38"/>
      <c r="DZ954" s="38"/>
      <c r="EA954" s="38"/>
      <c r="EB954" s="38"/>
      <c r="EC954" s="38"/>
      <c r="ED954" s="38"/>
      <c r="EE954" s="38"/>
      <c r="EF954" s="38"/>
      <c r="EG954" s="38"/>
      <c r="EH954" s="38"/>
      <c r="EI954" s="38"/>
      <c r="EJ954" s="38"/>
      <c r="EK954" s="38"/>
      <c r="EL954" s="38"/>
      <c r="EM954" s="38"/>
      <c r="EN954" s="38"/>
      <c r="EO954" s="38"/>
      <c r="EP954" s="38"/>
      <c r="EQ954" s="38"/>
      <c r="ER954" s="38"/>
      <c r="ES954" s="38"/>
      <c r="ET954" s="38"/>
      <c r="EU954" s="38"/>
      <c r="EV954" s="38"/>
      <c r="EW954" s="38"/>
      <c r="EX954" s="38"/>
      <c r="EY954" s="38"/>
      <c r="EZ954" s="38"/>
    </row>
    <row r="955" spans="1:156" ht="20.100000000000001" customHeight="1" x14ac:dyDescent="0.25">
      <c r="A955" s="43"/>
      <c r="B955" s="54"/>
      <c r="C955" s="55"/>
      <c r="D955" s="43"/>
      <c r="E955" s="43"/>
      <c r="F955" s="43"/>
      <c r="G955" s="43"/>
      <c r="H955" s="43"/>
      <c r="I955" s="56"/>
      <c r="J955" s="38"/>
      <c r="L955" s="41"/>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c r="CY955" s="38"/>
      <c r="CZ955" s="38"/>
      <c r="DA955" s="38"/>
      <c r="DB955" s="38"/>
      <c r="DC955" s="38"/>
      <c r="DD955" s="38"/>
      <c r="DE955" s="38"/>
      <c r="DF955" s="38"/>
      <c r="DG955" s="38"/>
      <c r="DH955" s="38"/>
      <c r="DI955" s="38"/>
      <c r="DJ955" s="38"/>
      <c r="DK955" s="38"/>
      <c r="DL955" s="38"/>
      <c r="DM955" s="38"/>
      <c r="DN955" s="38"/>
      <c r="DO955" s="38"/>
      <c r="DP955" s="38"/>
      <c r="DQ955" s="38"/>
      <c r="DR955" s="38"/>
      <c r="DS955" s="38"/>
      <c r="DT955" s="38"/>
      <c r="DU955" s="38"/>
      <c r="DV955" s="38"/>
      <c r="DW955" s="38"/>
      <c r="DX955" s="38"/>
      <c r="DY955" s="38"/>
      <c r="DZ955" s="38"/>
      <c r="EA955" s="38"/>
      <c r="EB955" s="38"/>
      <c r="EC955" s="38"/>
      <c r="ED955" s="38"/>
      <c r="EE955" s="38"/>
      <c r="EF955" s="38"/>
      <c r="EG955" s="38"/>
      <c r="EH955" s="38"/>
      <c r="EI955" s="38"/>
      <c r="EJ955" s="38"/>
      <c r="EK955" s="38"/>
      <c r="EL955" s="38"/>
      <c r="EM955" s="38"/>
      <c r="EN955" s="38"/>
      <c r="EO955" s="38"/>
      <c r="EP955" s="38"/>
      <c r="EQ955" s="38"/>
      <c r="ER955" s="38"/>
      <c r="ES955" s="38"/>
      <c r="ET955" s="38"/>
      <c r="EU955" s="38"/>
      <c r="EV955" s="38"/>
      <c r="EW955" s="38"/>
      <c r="EX955" s="38"/>
      <c r="EY955" s="38"/>
      <c r="EZ955" s="38"/>
    </row>
    <row r="956" spans="1:156" ht="20.100000000000001" customHeight="1" x14ac:dyDescent="0.25">
      <c r="A956" s="43"/>
      <c r="B956" s="54"/>
      <c r="C956" s="55"/>
      <c r="D956" s="43"/>
      <c r="E956" s="43"/>
      <c r="F956" s="43"/>
      <c r="G956" s="43"/>
      <c r="H956" s="43"/>
      <c r="I956" s="56"/>
      <c r="J956" s="38"/>
      <c r="L956" s="41"/>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c r="CY956" s="38"/>
      <c r="CZ956" s="38"/>
      <c r="DA956" s="38"/>
      <c r="DB956" s="38"/>
      <c r="DC956" s="38"/>
      <c r="DD956" s="38"/>
      <c r="DE956" s="38"/>
      <c r="DF956" s="38"/>
      <c r="DG956" s="38"/>
      <c r="DH956" s="38"/>
      <c r="DI956" s="38"/>
      <c r="DJ956" s="38"/>
      <c r="DK956" s="38"/>
      <c r="DL956" s="38"/>
      <c r="DM956" s="38"/>
      <c r="DN956" s="38"/>
      <c r="DO956" s="38"/>
      <c r="DP956" s="38"/>
      <c r="DQ956" s="38"/>
      <c r="DR956" s="38"/>
      <c r="DS956" s="38"/>
      <c r="DT956" s="38"/>
      <c r="DU956" s="38"/>
      <c r="DV956" s="38"/>
      <c r="DW956" s="38"/>
      <c r="DX956" s="38"/>
      <c r="DY956" s="38"/>
      <c r="DZ956" s="38"/>
      <c r="EA956" s="38"/>
      <c r="EB956" s="38"/>
      <c r="EC956" s="38"/>
      <c r="ED956" s="38"/>
      <c r="EE956" s="38"/>
      <c r="EF956" s="38"/>
      <c r="EG956" s="38"/>
      <c r="EH956" s="38"/>
      <c r="EI956" s="38"/>
      <c r="EJ956" s="38"/>
      <c r="EK956" s="38"/>
      <c r="EL956" s="38"/>
      <c r="EM956" s="38"/>
      <c r="EN956" s="38"/>
      <c r="EO956" s="38"/>
      <c r="EP956" s="38"/>
      <c r="EQ956" s="38"/>
      <c r="ER956" s="38"/>
      <c r="ES956" s="38"/>
      <c r="ET956" s="38"/>
      <c r="EU956" s="38"/>
      <c r="EV956" s="38"/>
      <c r="EW956" s="38"/>
      <c r="EX956" s="38"/>
      <c r="EY956" s="38"/>
      <c r="EZ956" s="38"/>
    </row>
    <row r="957" spans="1:156" ht="20.100000000000001" customHeight="1" x14ac:dyDescent="0.25">
      <c r="A957" s="43"/>
      <c r="B957" s="54"/>
      <c r="C957" s="55"/>
      <c r="D957" s="43"/>
      <c r="E957" s="43"/>
      <c r="F957" s="43"/>
      <c r="G957" s="43"/>
      <c r="H957" s="43"/>
      <c r="I957" s="56"/>
      <c r="J957" s="38"/>
      <c r="L957" s="41"/>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c r="CY957" s="38"/>
      <c r="CZ957" s="38"/>
      <c r="DA957" s="38"/>
      <c r="DB957" s="38"/>
      <c r="DC957" s="38"/>
      <c r="DD957" s="38"/>
      <c r="DE957" s="38"/>
      <c r="DF957" s="38"/>
      <c r="DG957" s="38"/>
      <c r="DH957" s="38"/>
      <c r="DI957" s="38"/>
      <c r="DJ957" s="38"/>
      <c r="DK957" s="38"/>
      <c r="DL957" s="38"/>
      <c r="DM957" s="38"/>
      <c r="DN957" s="38"/>
      <c r="DO957" s="38"/>
      <c r="DP957" s="38"/>
      <c r="DQ957" s="38"/>
      <c r="DR957" s="38"/>
      <c r="DS957" s="38"/>
      <c r="DT957" s="38"/>
      <c r="DU957" s="38"/>
      <c r="DV957" s="38"/>
      <c r="DW957" s="38"/>
      <c r="DX957" s="38"/>
      <c r="DY957" s="38"/>
      <c r="DZ957" s="38"/>
      <c r="EA957" s="38"/>
      <c r="EB957" s="38"/>
      <c r="EC957" s="38"/>
      <c r="ED957" s="38"/>
      <c r="EE957" s="38"/>
      <c r="EF957" s="38"/>
      <c r="EG957" s="38"/>
      <c r="EH957" s="38"/>
      <c r="EI957" s="38"/>
      <c r="EJ957" s="38"/>
      <c r="EK957" s="38"/>
      <c r="EL957" s="38"/>
      <c r="EM957" s="38"/>
      <c r="EN957" s="38"/>
      <c r="EO957" s="38"/>
      <c r="EP957" s="38"/>
      <c r="EQ957" s="38"/>
      <c r="ER957" s="38"/>
      <c r="ES957" s="38"/>
      <c r="ET957" s="38"/>
      <c r="EU957" s="38"/>
      <c r="EV957" s="38"/>
      <c r="EW957" s="38"/>
      <c r="EX957" s="38"/>
      <c r="EY957" s="38"/>
      <c r="EZ957" s="38"/>
    </row>
    <row r="958" spans="1:156" ht="20.100000000000001" customHeight="1" x14ac:dyDescent="0.25">
      <c r="A958" s="43"/>
      <c r="B958" s="54"/>
      <c r="C958" s="55"/>
      <c r="D958" s="43"/>
      <c r="E958" s="43"/>
      <c r="F958" s="43"/>
      <c r="G958" s="43"/>
      <c r="H958" s="43"/>
      <c r="I958" s="56"/>
      <c r="J958" s="38"/>
      <c r="L958" s="41"/>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c r="CY958" s="38"/>
      <c r="CZ958" s="38"/>
      <c r="DA958" s="38"/>
      <c r="DB958" s="38"/>
      <c r="DC958" s="38"/>
      <c r="DD958" s="38"/>
      <c r="DE958" s="38"/>
      <c r="DF958" s="38"/>
      <c r="DG958" s="38"/>
      <c r="DH958" s="38"/>
      <c r="DI958" s="38"/>
      <c r="DJ958" s="38"/>
      <c r="DK958" s="38"/>
      <c r="DL958" s="38"/>
      <c r="DM958" s="38"/>
      <c r="DN958" s="38"/>
      <c r="DO958" s="38"/>
      <c r="DP958" s="38"/>
      <c r="DQ958" s="38"/>
      <c r="DR958" s="38"/>
      <c r="DS958" s="38"/>
      <c r="DT958" s="38"/>
      <c r="DU958" s="38"/>
      <c r="DV958" s="38"/>
      <c r="DW958" s="38"/>
      <c r="DX958" s="38"/>
      <c r="DY958" s="38"/>
      <c r="DZ958" s="38"/>
      <c r="EA958" s="38"/>
      <c r="EB958" s="38"/>
      <c r="EC958" s="38"/>
      <c r="ED958" s="38"/>
      <c r="EE958" s="38"/>
      <c r="EF958" s="38"/>
      <c r="EG958" s="38"/>
      <c r="EH958" s="38"/>
      <c r="EI958" s="38"/>
      <c r="EJ958" s="38"/>
      <c r="EK958" s="38"/>
      <c r="EL958" s="38"/>
      <c r="EM958" s="38"/>
      <c r="EN958" s="38"/>
      <c r="EO958" s="38"/>
      <c r="EP958" s="38"/>
      <c r="EQ958" s="38"/>
      <c r="ER958" s="38"/>
      <c r="ES958" s="38"/>
      <c r="ET958" s="38"/>
      <c r="EU958" s="38"/>
      <c r="EV958" s="38"/>
      <c r="EW958" s="38"/>
      <c r="EX958" s="38"/>
      <c r="EY958" s="38"/>
      <c r="EZ958" s="38"/>
    </row>
    <row r="959" spans="1:156" ht="20.100000000000001" customHeight="1" x14ac:dyDescent="0.25">
      <c r="A959" s="43"/>
      <c r="B959" s="54"/>
      <c r="C959" s="55"/>
      <c r="D959" s="43"/>
      <c r="E959" s="43"/>
      <c r="F959" s="43"/>
      <c r="G959" s="43"/>
      <c r="H959" s="43"/>
      <c r="I959" s="56"/>
      <c r="J959" s="38"/>
      <c r="L959" s="41"/>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c r="CY959" s="38"/>
      <c r="CZ959" s="38"/>
      <c r="DA959" s="38"/>
      <c r="DB959" s="38"/>
      <c r="DC959" s="38"/>
      <c r="DD959" s="38"/>
      <c r="DE959" s="38"/>
      <c r="DF959" s="38"/>
      <c r="DG959" s="38"/>
      <c r="DH959" s="38"/>
      <c r="DI959" s="38"/>
      <c r="DJ959" s="38"/>
      <c r="DK959" s="38"/>
      <c r="DL959" s="38"/>
      <c r="DM959" s="38"/>
      <c r="DN959" s="38"/>
      <c r="DO959" s="38"/>
      <c r="DP959" s="38"/>
      <c r="DQ959" s="38"/>
      <c r="DR959" s="38"/>
      <c r="DS959" s="38"/>
      <c r="DT959" s="38"/>
      <c r="DU959" s="38"/>
      <c r="DV959" s="38"/>
      <c r="DW959" s="38"/>
      <c r="DX959" s="38"/>
      <c r="DY959" s="38"/>
      <c r="DZ959" s="38"/>
      <c r="EA959" s="38"/>
      <c r="EB959" s="38"/>
      <c r="EC959" s="38"/>
      <c r="ED959" s="38"/>
      <c r="EE959" s="38"/>
      <c r="EF959" s="38"/>
      <c r="EG959" s="38"/>
      <c r="EH959" s="38"/>
      <c r="EI959" s="38"/>
      <c r="EJ959" s="38"/>
      <c r="EK959" s="38"/>
      <c r="EL959" s="38"/>
      <c r="EM959" s="38"/>
      <c r="EN959" s="38"/>
      <c r="EO959" s="38"/>
      <c r="EP959" s="38"/>
      <c r="EQ959" s="38"/>
      <c r="ER959" s="38"/>
      <c r="ES959" s="38"/>
      <c r="ET959" s="38"/>
      <c r="EU959" s="38"/>
      <c r="EV959" s="38"/>
      <c r="EW959" s="38"/>
      <c r="EX959" s="38"/>
      <c r="EY959" s="38"/>
      <c r="EZ959" s="38"/>
    </row>
    <row r="960" spans="1:156" ht="20.100000000000001" customHeight="1" x14ac:dyDescent="0.25">
      <c r="A960" s="43"/>
      <c r="B960" s="54"/>
      <c r="C960" s="55"/>
      <c r="D960" s="43"/>
      <c r="E960" s="43"/>
      <c r="F960" s="43"/>
      <c r="G960" s="43"/>
      <c r="H960" s="43"/>
      <c r="I960" s="56"/>
      <c r="J960" s="38"/>
      <c r="L960" s="41"/>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c r="CY960" s="38"/>
      <c r="CZ960" s="38"/>
      <c r="DA960" s="38"/>
      <c r="DB960" s="38"/>
      <c r="DC960" s="38"/>
      <c r="DD960" s="38"/>
      <c r="DE960" s="38"/>
      <c r="DF960" s="38"/>
      <c r="DG960" s="38"/>
      <c r="DH960" s="38"/>
      <c r="DI960" s="38"/>
      <c r="DJ960" s="38"/>
      <c r="DK960" s="38"/>
      <c r="DL960" s="38"/>
      <c r="DM960" s="38"/>
      <c r="DN960" s="38"/>
      <c r="DO960" s="38"/>
      <c r="DP960" s="38"/>
      <c r="DQ960" s="38"/>
      <c r="DR960" s="38"/>
      <c r="DS960" s="38"/>
      <c r="DT960" s="38"/>
      <c r="DU960" s="38"/>
      <c r="DV960" s="38"/>
      <c r="DW960" s="38"/>
      <c r="DX960" s="38"/>
      <c r="DY960" s="38"/>
      <c r="DZ960" s="38"/>
      <c r="EA960" s="38"/>
      <c r="EB960" s="38"/>
      <c r="EC960" s="38"/>
      <c r="ED960" s="38"/>
      <c r="EE960" s="38"/>
      <c r="EF960" s="38"/>
      <c r="EG960" s="38"/>
      <c r="EH960" s="38"/>
      <c r="EI960" s="38"/>
      <c r="EJ960" s="38"/>
      <c r="EK960" s="38"/>
      <c r="EL960" s="38"/>
      <c r="EM960" s="38"/>
      <c r="EN960" s="38"/>
      <c r="EO960" s="38"/>
      <c r="EP960" s="38"/>
      <c r="EQ960" s="38"/>
      <c r="ER960" s="38"/>
      <c r="ES960" s="38"/>
      <c r="ET960" s="38"/>
      <c r="EU960" s="38"/>
      <c r="EV960" s="38"/>
      <c r="EW960" s="38"/>
      <c r="EX960" s="38"/>
      <c r="EY960" s="38"/>
      <c r="EZ960" s="38"/>
    </row>
    <row r="961" spans="1:156" ht="20.100000000000001" customHeight="1" x14ac:dyDescent="0.25">
      <c r="A961" s="43"/>
      <c r="B961" s="54"/>
      <c r="C961" s="55"/>
      <c r="D961" s="43"/>
      <c r="E961" s="43"/>
      <c r="F961" s="43"/>
      <c r="G961" s="43"/>
      <c r="H961" s="43"/>
      <c r="I961" s="56"/>
      <c r="J961" s="38"/>
      <c r="L961" s="41"/>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c r="CY961" s="38"/>
      <c r="CZ961" s="38"/>
      <c r="DA961" s="38"/>
      <c r="DB961" s="38"/>
      <c r="DC961" s="38"/>
      <c r="DD961" s="38"/>
      <c r="DE961" s="38"/>
      <c r="DF961" s="38"/>
      <c r="DG961" s="38"/>
      <c r="DH961" s="38"/>
      <c r="DI961" s="38"/>
      <c r="DJ961" s="38"/>
      <c r="DK961" s="38"/>
      <c r="DL961" s="38"/>
      <c r="DM961" s="38"/>
      <c r="DN961" s="38"/>
      <c r="DO961" s="38"/>
      <c r="DP961" s="38"/>
      <c r="DQ961" s="38"/>
      <c r="DR961" s="38"/>
      <c r="DS961" s="38"/>
      <c r="DT961" s="38"/>
      <c r="DU961" s="38"/>
      <c r="DV961" s="38"/>
      <c r="DW961" s="38"/>
      <c r="DX961" s="38"/>
      <c r="DY961" s="38"/>
      <c r="DZ961" s="38"/>
      <c r="EA961" s="38"/>
      <c r="EB961" s="38"/>
      <c r="EC961" s="38"/>
      <c r="ED961" s="38"/>
      <c r="EE961" s="38"/>
      <c r="EF961" s="38"/>
      <c r="EG961" s="38"/>
      <c r="EH961" s="38"/>
      <c r="EI961" s="38"/>
      <c r="EJ961" s="38"/>
      <c r="EK961" s="38"/>
      <c r="EL961" s="38"/>
      <c r="EM961" s="38"/>
      <c r="EN961" s="38"/>
      <c r="EO961" s="38"/>
      <c r="EP961" s="38"/>
      <c r="EQ961" s="38"/>
      <c r="ER961" s="38"/>
      <c r="ES961" s="38"/>
      <c r="ET961" s="38"/>
      <c r="EU961" s="38"/>
      <c r="EV961" s="38"/>
      <c r="EW961" s="38"/>
      <c r="EX961" s="38"/>
      <c r="EY961" s="38"/>
      <c r="EZ961" s="38"/>
    </row>
    <row r="962" spans="1:156" ht="20.100000000000001" customHeight="1" x14ac:dyDescent="0.25">
      <c r="A962" s="43"/>
      <c r="B962" s="54"/>
      <c r="C962" s="55"/>
      <c r="D962" s="43"/>
      <c r="E962" s="43"/>
      <c r="F962" s="43"/>
      <c r="G962" s="43"/>
      <c r="H962" s="43"/>
      <c r="I962" s="56"/>
      <c r="J962" s="38"/>
      <c r="L962" s="41"/>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c r="CY962" s="38"/>
      <c r="CZ962" s="38"/>
      <c r="DA962" s="38"/>
      <c r="DB962" s="38"/>
      <c r="DC962" s="38"/>
      <c r="DD962" s="38"/>
      <c r="DE962" s="38"/>
      <c r="DF962" s="38"/>
      <c r="DG962" s="38"/>
      <c r="DH962" s="38"/>
      <c r="DI962" s="38"/>
      <c r="DJ962" s="38"/>
      <c r="DK962" s="38"/>
      <c r="DL962" s="38"/>
      <c r="DM962" s="38"/>
      <c r="DN962" s="38"/>
      <c r="DO962" s="38"/>
      <c r="DP962" s="38"/>
      <c r="DQ962" s="38"/>
      <c r="DR962" s="38"/>
      <c r="DS962" s="38"/>
      <c r="DT962" s="38"/>
      <c r="DU962" s="38"/>
      <c r="DV962" s="38"/>
      <c r="DW962" s="38"/>
      <c r="DX962" s="38"/>
      <c r="DY962" s="38"/>
      <c r="DZ962" s="38"/>
      <c r="EA962" s="38"/>
      <c r="EB962" s="38"/>
      <c r="EC962" s="38"/>
      <c r="ED962" s="38"/>
      <c r="EE962" s="38"/>
      <c r="EF962" s="38"/>
      <c r="EG962" s="38"/>
      <c r="EH962" s="38"/>
      <c r="EI962" s="38"/>
      <c r="EJ962" s="38"/>
      <c r="EK962" s="38"/>
      <c r="EL962" s="38"/>
      <c r="EM962" s="38"/>
      <c r="EN962" s="38"/>
      <c r="EO962" s="38"/>
      <c r="EP962" s="38"/>
      <c r="EQ962" s="38"/>
      <c r="ER962" s="38"/>
      <c r="ES962" s="38"/>
      <c r="ET962" s="38"/>
      <c r="EU962" s="38"/>
      <c r="EV962" s="38"/>
      <c r="EW962" s="38"/>
      <c r="EX962" s="38"/>
      <c r="EY962" s="38"/>
      <c r="EZ962" s="38"/>
    </row>
    <row r="963" spans="1:156" ht="20.100000000000001" customHeight="1" x14ac:dyDescent="0.25">
      <c r="A963" s="43"/>
      <c r="B963" s="54"/>
      <c r="C963" s="55"/>
      <c r="D963" s="43"/>
      <c r="E963" s="43"/>
      <c r="F963" s="43"/>
      <c r="G963" s="43"/>
      <c r="H963" s="43"/>
      <c r="I963" s="56"/>
      <c r="J963" s="38"/>
      <c r="L963" s="41"/>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c r="CY963" s="38"/>
      <c r="CZ963" s="38"/>
      <c r="DA963" s="38"/>
      <c r="DB963" s="38"/>
      <c r="DC963" s="38"/>
      <c r="DD963" s="38"/>
      <c r="DE963" s="38"/>
      <c r="DF963" s="38"/>
      <c r="DG963" s="38"/>
      <c r="DH963" s="38"/>
      <c r="DI963" s="38"/>
      <c r="DJ963" s="38"/>
      <c r="DK963" s="38"/>
      <c r="DL963" s="38"/>
      <c r="DM963" s="38"/>
      <c r="DN963" s="38"/>
      <c r="DO963" s="38"/>
      <c r="DP963" s="38"/>
      <c r="DQ963" s="38"/>
      <c r="DR963" s="38"/>
      <c r="DS963" s="38"/>
      <c r="DT963" s="38"/>
      <c r="DU963" s="38"/>
      <c r="DV963" s="38"/>
      <c r="DW963" s="38"/>
      <c r="DX963" s="38"/>
      <c r="DY963" s="38"/>
      <c r="DZ963" s="38"/>
      <c r="EA963" s="38"/>
      <c r="EB963" s="38"/>
      <c r="EC963" s="38"/>
      <c r="ED963" s="38"/>
      <c r="EE963" s="38"/>
      <c r="EF963" s="38"/>
      <c r="EG963" s="38"/>
      <c r="EH963" s="38"/>
      <c r="EI963" s="38"/>
      <c r="EJ963" s="38"/>
      <c r="EK963" s="38"/>
      <c r="EL963" s="38"/>
      <c r="EM963" s="38"/>
      <c r="EN963" s="38"/>
      <c r="EO963" s="38"/>
      <c r="EP963" s="38"/>
      <c r="EQ963" s="38"/>
      <c r="ER963" s="38"/>
      <c r="ES963" s="38"/>
      <c r="ET963" s="38"/>
      <c r="EU963" s="38"/>
      <c r="EV963" s="38"/>
      <c r="EW963" s="38"/>
      <c r="EX963" s="38"/>
      <c r="EY963" s="38"/>
      <c r="EZ963" s="38"/>
    </row>
    <row r="964" spans="1:156" ht="20.100000000000001" customHeight="1" x14ac:dyDescent="0.25">
      <c r="A964" s="43"/>
      <c r="B964" s="54"/>
      <c r="C964" s="55"/>
      <c r="D964" s="43"/>
      <c r="E964" s="43"/>
      <c r="F964" s="43"/>
      <c r="G964" s="43"/>
      <c r="H964" s="43"/>
      <c r="I964" s="56"/>
      <c r="J964" s="38"/>
      <c r="L964" s="41"/>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c r="CY964" s="38"/>
      <c r="CZ964" s="38"/>
      <c r="DA964" s="38"/>
      <c r="DB964" s="38"/>
      <c r="DC964" s="38"/>
      <c r="DD964" s="38"/>
      <c r="DE964" s="38"/>
      <c r="DF964" s="38"/>
      <c r="DG964" s="38"/>
      <c r="DH964" s="38"/>
      <c r="DI964" s="38"/>
      <c r="DJ964" s="38"/>
      <c r="DK964" s="38"/>
      <c r="DL964" s="38"/>
      <c r="DM964" s="38"/>
      <c r="DN964" s="38"/>
      <c r="DO964" s="38"/>
      <c r="DP964" s="38"/>
      <c r="DQ964" s="38"/>
      <c r="DR964" s="38"/>
      <c r="DS964" s="38"/>
      <c r="DT964" s="38"/>
      <c r="DU964" s="38"/>
      <c r="DV964" s="38"/>
      <c r="DW964" s="38"/>
      <c r="DX964" s="38"/>
      <c r="DY964" s="38"/>
      <c r="DZ964" s="38"/>
      <c r="EA964" s="38"/>
      <c r="EB964" s="38"/>
      <c r="EC964" s="38"/>
      <c r="ED964" s="38"/>
      <c r="EE964" s="38"/>
      <c r="EF964" s="38"/>
      <c r="EG964" s="38"/>
      <c r="EH964" s="38"/>
      <c r="EI964" s="38"/>
      <c r="EJ964" s="38"/>
      <c r="EK964" s="38"/>
      <c r="EL964" s="38"/>
      <c r="EM964" s="38"/>
      <c r="EN964" s="38"/>
      <c r="EO964" s="38"/>
      <c r="EP964" s="38"/>
      <c r="EQ964" s="38"/>
      <c r="ER964" s="38"/>
      <c r="ES964" s="38"/>
      <c r="ET964" s="38"/>
      <c r="EU964" s="38"/>
      <c r="EV964" s="38"/>
      <c r="EW964" s="38"/>
      <c r="EX964" s="38"/>
      <c r="EY964" s="38"/>
      <c r="EZ964" s="38"/>
    </row>
    <row r="965" spans="1:156" ht="20.100000000000001" customHeight="1" x14ac:dyDescent="0.25">
      <c r="A965" s="43"/>
      <c r="B965" s="54"/>
      <c r="C965" s="55"/>
      <c r="D965" s="43"/>
      <c r="E965" s="43"/>
      <c r="F965" s="43"/>
      <c r="G965" s="43"/>
      <c r="H965" s="43"/>
      <c r="I965" s="56"/>
      <c r="J965" s="38"/>
      <c r="L965" s="41"/>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c r="CY965" s="38"/>
      <c r="CZ965" s="38"/>
      <c r="DA965" s="38"/>
      <c r="DB965" s="38"/>
      <c r="DC965" s="38"/>
      <c r="DD965" s="38"/>
      <c r="DE965" s="38"/>
      <c r="DF965" s="38"/>
      <c r="DG965" s="38"/>
      <c r="DH965" s="38"/>
      <c r="DI965" s="38"/>
      <c r="DJ965" s="38"/>
      <c r="DK965" s="38"/>
      <c r="DL965" s="38"/>
      <c r="DM965" s="38"/>
      <c r="DN965" s="38"/>
      <c r="DO965" s="38"/>
      <c r="DP965" s="38"/>
      <c r="DQ965" s="38"/>
      <c r="DR965" s="38"/>
      <c r="DS965" s="38"/>
      <c r="DT965" s="38"/>
      <c r="DU965" s="38"/>
      <c r="DV965" s="38"/>
      <c r="DW965" s="38"/>
      <c r="DX965" s="38"/>
      <c r="DY965" s="38"/>
      <c r="DZ965" s="38"/>
      <c r="EA965" s="38"/>
      <c r="EB965" s="38"/>
      <c r="EC965" s="38"/>
      <c r="ED965" s="38"/>
      <c r="EE965" s="38"/>
      <c r="EF965" s="38"/>
      <c r="EG965" s="38"/>
      <c r="EH965" s="38"/>
      <c r="EI965" s="38"/>
      <c r="EJ965" s="38"/>
      <c r="EK965" s="38"/>
      <c r="EL965" s="38"/>
      <c r="EM965" s="38"/>
      <c r="EN965" s="38"/>
      <c r="EO965" s="38"/>
      <c r="EP965" s="38"/>
      <c r="EQ965" s="38"/>
      <c r="ER965" s="38"/>
      <c r="ES965" s="38"/>
      <c r="ET965" s="38"/>
      <c r="EU965" s="38"/>
      <c r="EV965" s="38"/>
      <c r="EW965" s="38"/>
      <c r="EX965" s="38"/>
      <c r="EY965" s="38"/>
      <c r="EZ965" s="38"/>
    </row>
    <row r="966" spans="1:156" ht="20.100000000000001" customHeight="1" x14ac:dyDescent="0.25">
      <c r="A966" s="43"/>
      <c r="B966" s="54"/>
      <c r="C966" s="55"/>
      <c r="D966" s="43"/>
      <c r="E966" s="43"/>
      <c r="F966" s="43"/>
      <c r="G966" s="43"/>
      <c r="H966" s="43"/>
      <c r="I966" s="56"/>
      <c r="J966" s="38"/>
      <c r="L966" s="41"/>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c r="CT966" s="38"/>
      <c r="CU966" s="38"/>
      <c r="CV966" s="38"/>
      <c r="CW966" s="38"/>
      <c r="CX966" s="38"/>
      <c r="CY966" s="38"/>
      <c r="CZ966" s="38"/>
      <c r="DA966" s="38"/>
      <c r="DB966" s="38"/>
      <c r="DC966" s="38"/>
      <c r="DD966" s="38"/>
      <c r="DE966" s="38"/>
      <c r="DF966" s="38"/>
      <c r="DG966" s="38"/>
      <c r="DH966" s="38"/>
      <c r="DI966" s="38"/>
      <c r="DJ966" s="38"/>
      <c r="DK966" s="38"/>
      <c r="DL966" s="38"/>
      <c r="DM966" s="38"/>
      <c r="DN966" s="38"/>
      <c r="DO966" s="38"/>
      <c r="DP966" s="38"/>
      <c r="DQ966" s="38"/>
      <c r="DR966" s="38"/>
      <c r="DS966" s="38"/>
      <c r="DT966" s="38"/>
      <c r="DU966" s="38"/>
      <c r="DV966" s="38"/>
      <c r="DW966" s="38"/>
      <c r="DX966" s="38"/>
      <c r="DY966" s="38"/>
      <c r="DZ966" s="38"/>
      <c r="EA966" s="38"/>
      <c r="EB966" s="38"/>
      <c r="EC966" s="38"/>
      <c r="ED966" s="38"/>
      <c r="EE966" s="38"/>
      <c r="EF966" s="38"/>
      <c r="EG966" s="38"/>
      <c r="EH966" s="38"/>
      <c r="EI966" s="38"/>
      <c r="EJ966" s="38"/>
      <c r="EK966" s="38"/>
      <c r="EL966" s="38"/>
      <c r="EM966" s="38"/>
      <c r="EN966" s="38"/>
      <c r="EO966" s="38"/>
      <c r="EP966" s="38"/>
      <c r="EQ966" s="38"/>
      <c r="ER966" s="38"/>
      <c r="ES966" s="38"/>
      <c r="ET966" s="38"/>
      <c r="EU966" s="38"/>
      <c r="EV966" s="38"/>
      <c r="EW966" s="38"/>
      <c r="EX966" s="38"/>
      <c r="EY966" s="38"/>
      <c r="EZ966" s="38"/>
    </row>
    <row r="967" spans="1:156" ht="20.100000000000001" customHeight="1" x14ac:dyDescent="0.25">
      <c r="A967" s="43"/>
      <c r="B967" s="54"/>
      <c r="C967" s="55"/>
      <c r="D967" s="43"/>
      <c r="E967" s="43"/>
      <c r="F967" s="43"/>
      <c r="G967" s="43"/>
      <c r="H967" s="43"/>
      <c r="I967" s="56"/>
      <c r="J967" s="38"/>
      <c r="L967" s="41"/>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c r="CT967" s="38"/>
      <c r="CU967" s="38"/>
      <c r="CV967" s="38"/>
      <c r="CW967" s="38"/>
      <c r="CX967" s="38"/>
      <c r="CY967" s="38"/>
      <c r="CZ967" s="38"/>
      <c r="DA967" s="38"/>
      <c r="DB967" s="38"/>
      <c r="DC967" s="38"/>
      <c r="DD967" s="38"/>
      <c r="DE967" s="38"/>
      <c r="DF967" s="38"/>
      <c r="DG967" s="38"/>
      <c r="DH967" s="38"/>
      <c r="DI967" s="38"/>
      <c r="DJ967" s="38"/>
      <c r="DK967" s="38"/>
      <c r="DL967" s="38"/>
      <c r="DM967" s="38"/>
      <c r="DN967" s="38"/>
      <c r="DO967" s="38"/>
      <c r="DP967" s="38"/>
      <c r="DQ967" s="38"/>
      <c r="DR967" s="38"/>
      <c r="DS967" s="38"/>
      <c r="DT967" s="38"/>
      <c r="DU967" s="38"/>
      <c r="DV967" s="38"/>
      <c r="DW967" s="38"/>
      <c r="DX967" s="38"/>
      <c r="DY967" s="38"/>
      <c r="DZ967" s="38"/>
      <c r="EA967" s="38"/>
      <c r="EB967" s="38"/>
      <c r="EC967" s="38"/>
      <c r="ED967" s="38"/>
      <c r="EE967" s="38"/>
      <c r="EF967" s="38"/>
      <c r="EG967" s="38"/>
      <c r="EH967" s="38"/>
      <c r="EI967" s="38"/>
      <c r="EJ967" s="38"/>
      <c r="EK967" s="38"/>
      <c r="EL967" s="38"/>
      <c r="EM967" s="38"/>
      <c r="EN967" s="38"/>
      <c r="EO967" s="38"/>
      <c r="EP967" s="38"/>
      <c r="EQ967" s="38"/>
      <c r="ER967" s="38"/>
      <c r="ES967" s="38"/>
      <c r="ET967" s="38"/>
      <c r="EU967" s="38"/>
      <c r="EV967" s="38"/>
      <c r="EW967" s="38"/>
      <c r="EX967" s="38"/>
      <c r="EY967" s="38"/>
      <c r="EZ967" s="38"/>
    </row>
    <row r="968" spans="1:156" ht="20.100000000000001" customHeight="1" x14ac:dyDescent="0.25">
      <c r="A968" s="43"/>
      <c r="B968" s="54"/>
      <c r="C968" s="55"/>
      <c r="D968" s="43"/>
      <c r="E968" s="43"/>
      <c r="F968" s="43"/>
      <c r="G968" s="43"/>
      <c r="H968" s="43"/>
      <c r="I968" s="56"/>
      <c r="J968" s="38"/>
      <c r="L968" s="41"/>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c r="CT968" s="38"/>
      <c r="CU968" s="38"/>
      <c r="CV968" s="38"/>
      <c r="CW968" s="38"/>
      <c r="CX968" s="38"/>
      <c r="CY968" s="38"/>
      <c r="CZ968" s="38"/>
      <c r="DA968" s="38"/>
      <c r="DB968" s="38"/>
      <c r="DC968" s="38"/>
      <c r="DD968" s="38"/>
      <c r="DE968" s="38"/>
      <c r="DF968" s="38"/>
      <c r="DG968" s="38"/>
      <c r="DH968" s="38"/>
      <c r="DI968" s="38"/>
      <c r="DJ968" s="38"/>
      <c r="DK968" s="38"/>
      <c r="DL968" s="38"/>
      <c r="DM968" s="38"/>
      <c r="DN968" s="38"/>
      <c r="DO968" s="38"/>
      <c r="DP968" s="38"/>
      <c r="DQ968" s="38"/>
      <c r="DR968" s="38"/>
      <c r="DS968" s="38"/>
      <c r="DT968" s="38"/>
      <c r="DU968" s="38"/>
      <c r="DV968" s="38"/>
      <c r="DW968" s="38"/>
      <c r="DX968" s="38"/>
      <c r="DY968" s="38"/>
      <c r="DZ968" s="38"/>
      <c r="EA968" s="38"/>
      <c r="EB968" s="38"/>
      <c r="EC968" s="38"/>
      <c r="ED968" s="38"/>
      <c r="EE968" s="38"/>
      <c r="EF968" s="38"/>
      <c r="EG968" s="38"/>
      <c r="EH968" s="38"/>
      <c r="EI968" s="38"/>
      <c r="EJ968" s="38"/>
      <c r="EK968" s="38"/>
      <c r="EL968" s="38"/>
      <c r="EM968" s="38"/>
      <c r="EN968" s="38"/>
      <c r="EO968" s="38"/>
      <c r="EP968" s="38"/>
      <c r="EQ968" s="38"/>
      <c r="ER968" s="38"/>
      <c r="ES968" s="38"/>
      <c r="ET968" s="38"/>
      <c r="EU968" s="38"/>
      <c r="EV968" s="38"/>
      <c r="EW968" s="38"/>
      <c r="EX968" s="38"/>
      <c r="EY968" s="38"/>
      <c r="EZ968" s="38"/>
    </row>
    <row r="969" spans="1:156" ht="20.100000000000001" customHeight="1" x14ac:dyDescent="0.25">
      <c r="A969" s="43"/>
      <c r="B969" s="54"/>
      <c r="C969" s="55"/>
      <c r="D969" s="43"/>
      <c r="E969" s="43"/>
      <c r="F969" s="43"/>
      <c r="G969" s="43"/>
      <c r="H969" s="43"/>
      <c r="I969" s="56"/>
      <c r="J969" s="38"/>
      <c r="L969" s="41"/>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c r="CT969" s="38"/>
      <c r="CU969" s="38"/>
      <c r="CV969" s="38"/>
      <c r="CW969" s="38"/>
      <c r="CX969" s="38"/>
      <c r="CY969" s="38"/>
      <c r="CZ969" s="38"/>
      <c r="DA969" s="38"/>
      <c r="DB969" s="38"/>
      <c r="DC969" s="38"/>
      <c r="DD969" s="38"/>
      <c r="DE969" s="38"/>
      <c r="DF969" s="38"/>
      <c r="DG969" s="38"/>
      <c r="DH969" s="38"/>
      <c r="DI969" s="38"/>
      <c r="DJ969" s="38"/>
      <c r="DK969" s="38"/>
      <c r="DL969" s="38"/>
      <c r="DM969" s="38"/>
      <c r="DN969" s="38"/>
      <c r="DO969" s="38"/>
      <c r="DP969" s="38"/>
      <c r="DQ969" s="38"/>
      <c r="DR969" s="38"/>
      <c r="DS969" s="38"/>
      <c r="DT969" s="38"/>
      <c r="DU969" s="38"/>
      <c r="DV969" s="38"/>
      <c r="DW969" s="38"/>
      <c r="DX969" s="38"/>
      <c r="DY969" s="38"/>
      <c r="DZ969" s="38"/>
      <c r="EA969" s="38"/>
      <c r="EB969" s="38"/>
      <c r="EC969" s="38"/>
      <c r="ED969" s="38"/>
      <c r="EE969" s="38"/>
      <c r="EF969" s="38"/>
      <c r="EG969" s="38"/>
      <c r="EH969" s="38"/>
      <c r="EI969" s="38"/>
      <c r="EJ969" s="38"/>
      <c r="EK969" s="38"/>
      <c r="EL969" s="38"/>
      <c r="EM969" s="38"/>
      <c r="EN969" s="38"/>
      <c r="EO969" s="38"/>
      <c r="EP969" s="38"/>
      <c r="EQ969" s="38"/>
      <c r="ER969" s="38"/>
      <c r="ES969" s="38"/>
      <c r="ET969" s="38"/>
      <c r="EU969" s="38"/>
      <c r="EV969" s="38"/>
      <c r="EW969" s="38"/>
      <c r="EX969" s="38"/>
      <c r="EY969" s="38"/>
      <c r="EZ969" s="38"/>
    </row>
    <row r="970" spans="1:156" ht="20.100000000000001" customHeight="1" x14ac:dyDescent="0.25">
      <c r="A970" s="43"/>
      <c r="B970" s="54"/>
      <c r="C970" s="55"/>
      <c r="D970" s="43"/>
      <c r="E970" s="43"/>
      <c r="F970" s="43"/>
      <c r="G970" s="43"/>
      <c r="H970" s="43"/>
      <c r="I970" s="56"/>
      <c r="J970" s="38"/>
      <c r="L970" s="41"/>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c r="CT970" s="38"/>
      <c r="CU970" s="38"/>
      <c r="CV970" s="38"/>
      <c r="CW970" s="38"/>
      <c r="CX970" s="38"/>
      <c r="CY970" s="38"/>
      <c r="CZ970" s="38"/>
      <c r="DA970" s="38"/>
      <c r="DB970" s="38"/>
      <c r="DC970" s="38"/>
      <c r="DD970" s="38"/>
      <c r="DE970" s="38"/>
      <c r="DF970" s="38"/>
      <c r="DG970" s="38"/>
      <c r="DH970" s="38"/>
      <c r="DI970" s="38"/>
      <c r="DJ970" s="38"/>
      <c r="DK970" s="38"/>
      <c r="DL970" s="38"/>
      <c r="DM970" s="38"/>
      <c r="DN970" s="38"/>
      <c r="DO970" s="38"/>
      <c r="DP970" s="38"/>
      <c r="DQ970" s="38"/>
      <c r="DR970" s="38"/>
      <c r="DS970" s="38"/>
      <c r="DT970" s="38"/>
      <c r="DU970" s="38"/>
      <c r="DV970" s="38"/>
      <c r="DW970" s="38"/>
      <c r="DX970" s="38"/>
      <c r="DY970" s="38"/>
      <c r="DZ970" s="38"/>
      <c r="EA970" s="38"/>
      <c r="EB970" s="38"/>
      <c r="EC970" s="38"/>
      <c r="ED970" s="38"/>
      <c r="EE970" s="38"/>
      <c r="EF970" s="38"/>
      <c r="EG970" s="38"/>
      <c r="EH970" s="38"/>
      <c r="EI970" s="38"/>
      <c r="EJ970" s="38"/>
      <c r="EK970" s="38"/>
      <c r="EL970" s="38"/>
      <c r="EM970" s="38"/>
      <c r="EN970" s="38"/>
      <c r="EO970" s="38"/>
      <c r="EP970" s="38"/>
      <c r="EQ970" s="38"/>
      <c r="ER970" s="38"/>
      <c r="ES970" s="38"/>
      <c r="ET970" s="38"/>
      <c r="EU970" s="38"/>
      <c r="EV970" s="38"/>
      <c r="EW970" s="38"/>
      <c r="EX970" s="38"/>
      <c r="EY970" s="38"/>
      <c r="EZ970" s="38"/>
    </row>
    <row r="971" spans="1:156" ht="20.100000000000001" customHeight="1" x14ac:dyDescent="0.25">
      <c r="A971" s="43"/>
      <c r="B971" s="54"/>
      <c r="C971" s="55"/>
      <c r="D971" s="43"/>
      <c r="E971" s="43"/>
      <c r="F971" s="43"/>
      <c r="G971" s="43"/>
      <c r="H971" s="43"/>
      <c r="I971" s="56"/>
      <c r="J971" s="38"/>
      <c r="L971" s="41"/>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c r="CT971" s="38"/>
      <c r="CU971" s="38"/>
      <c r="CV971" s="38"/>
      <c r="CW971" s="38"/>
      <c r="CX971" s="38"/>
      <c r="CY971" s="38"/>
      <c r="CZ971" s="38"/>
      <c r="DA971" s="38"/>
      <c r="DB971" s="38"/>
      <c r="DC971" s="38"/>
      <c r="DD971" s="38"/>
      <c r="DE971" s="38"/>
      <c r="DF971" s="38"/>
      <c r="DG971" s="38"/>
      <c r="DH971" s="38"/>
      <c r="DI971" s="38"/>
      <c r="DJ971" s="38"/>
      <c r="DK971" s="38"/>
      <c r="DL971" s="38"/>
      <c r="DM971" s="38"/>
      <c r="DN971" s="38"/>
      <c r="DO971" s="38"/>
      <c r="DP971" s="38"/>
      <c r="DQ971" s="38"/>
      <c r="DR971" s="38"/>
      <c r="DS971" s="38"/>
      <c r="DT971" s="38"/>
      <c r="DU971" s="38"/>
      <c r="DV971" s="38"/>
      <c r="DW971" s="38"/>
      <c r="DX971" s="38"/>
      <c r="DY971" s="38"/>
      <c r="DZ971" s="38"/>
      <c r="EA971" s="38"/>
      <c r="EB971" s="38"/>
      <c r="EC971" s="38"/>
      <c r="ED971" s="38"/>
      <c r="EE971" s="38"/>
      <c r="EF971" s="38"/>
      <c r="EG971" s="38"/>
      <c r="EH971" s="38"/>
      <c r="EI971" s="38"/>
      <c r="EJ971" s="38"/>
      <c r="EK971" s="38"/>
      <c r="EL971" s="38"/>
      <c r="EM971" s="38"/>
      <c r="EN971" s="38"/>
      <c r="EO971" s="38"/>
      <c r="EP971" s="38"/>
      <c r="EQ971" s="38"/>
      <c r="ER971" s="38"/>
      <c r="ES971" s="38"/>
      <c r="ET971" s="38"/>
      <c r="EU971" s="38"/>
      <c r="EV971" s="38"/>
      <c r="EW971" s="38"/>
      <c r="EX971" s="38"/>
      <c r="EY971" s="38"/>
      <c r="EZ971" s="38"/>
    </row>
    <row r="972" spans="1:156" ht="20.100000000000001" customHeight="1" x14ac:dyDescent="0.25">
      <c r="A972" s="43"/>
      <c r="B972" s="54"/>
      <c r="C972" s="55"/>
      <c r="D972" s="43"/>
      <c r="E972" s="43"/>
      <c r="F972" s="43"/>
      <c r="G972" s="43"/>
      <c r="H972" s="43"/>
      <c r="I972" s="56"/>
      <c r="J972" s="38"/>
      <c r="L972" s="41"/>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c r="CT972" s="38"/>
      <c r="CU972" s="38"/>
      <c r="CV972" s="38"/>
      <c r="CW972" s="38"/>
      <c r="CX972" s="38"/>
      <c r="CY972" s="38"/>
      <c r="CZ972" s="38"/>
      <c r="DA972" s="38"/>
      <c r="DB972" s="38"/>
      <c r="DC972" s="38"/>
      <c r="DD972" s="38"/>
      <c r="DE972" s="38"/>
      <c r="DF972" s="38"/>
      <c r="DG972" s="38"/>
      <c r="DH972" s="38"/>
      <c r="DI972" s="38"/>
      <c r="DJ972" s="38"/>
      <c r="DK972" s="38"/>
      <c r="DL972" s="38"/>
      <c r="DM972" s="38"/>
      <c r="DN972" s="38"/>
      <c r="DO972" s="38"/>
      <c r="DP972" s="38"/>
      <c r="DQ972" s="38"/>
      <c r="DR972" s="38"/>
      <c r="DS972" s="38"/>
      <c r="DT972" s="38"/>
      <c r="DU972" s="38"/>
      <c r="DV972" s="38"/>
      <c r="DW972" s="38"/>
      <c r="DX972" s="38"/>
      <c r="DY972" s="38"/>
      <c r="DZ972" s="38"/>
      <c r="EA972" s="38"/>
      <c r="EB972" s="38"/>
      <c r="EC972" s="38"/>
      <c r="ED972" s="38"/>
      <c r="EE972" s="38"/>
      <c r="EF972" s="38"/>
      <c r="EG972" s="38"/>
      <c r="EH972" s="38"/>
      <c r="EI972" s="38"/>
      <c r="EJ972" s="38"/>
      <c r="EK972" s="38"/>
      <c r="EL972" s="38"/>
      <c r="EM972" s="38"/>
      <c r="EN972" s="38"/>
      <c r="EO972" s="38"/>
      <c r="EP972" s="38"/>
      <c r="EQ972" s="38"/>
      <c r="ER972" s="38"/>
      <c r="ES972" s="38"/>
      <c r="ET972" s="38"/>
      <c r="EU972" s="38"/>
      <c r="EV972" s="38"/>
      <c r="EW972" s="38"/>
      <c r="EX972" s="38"/>
      <c r="EY972" s="38"/>
      <c r="EZ972" s="38"/>
    </row>
    <row r="973" spans="1:156" ht="20.100000000000001" customHeight="1" x14ac:dyDescent="0.25">
      <c r="A973" s="43"/>
      <c r="B973" s="54"/>
      <c r="C973" s="55"/>
      <c r="D973" s="43"/>
      <c r="E973" s="43"/>
      <c r="F973" s="43"/>
      <c r="G973" s="43"/>
      <c r="H973" s="43"/>
      <c r="I973" s="56"/>
      <c r="J973" s="38"/>
      <c r="L973" s="41"/>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c r="BC973" s="38"/>
      <c r="BD973" s="38"/>
      <c r="BE973" s="38"/>
      <c r="BF973" s="38"/>
      <c r="BG973" s="38"/>
      <c r="BH973" s="38"/>
      <c r="BI973" s="38"/>
      <c r="BJ973" s="38"/>
      <c r="BK973" s="38"/>
      <c r="BL973" s="38"/>
      <c r="BM973" s="38"/>
      <c r="BN973" s="38"/>
      <c r="BO973" s="38"/>
      <c r="BP973" s="38"/>
      <c r="BQ973" s="38"/>
      <c r="BR973" s="38"/>
      <c r="BS973" s="38"/>
      <c r="BT973" s="38"/>
      <c r="BU973" s="38"/>
      <c r="BV973" s="38"/>
      <c r="BW973" s="38"/>
      <c r="BX973" s="38"/>
      <c r="BY973" s="38"/>
      <c r="BZ973" s="38"/>
      <c r="CA973" s="38"/>
      <c r="CB973" s="38"/>
      <c r="CC973" s="38"/>
      <c r="CD973" s="38"/>
      <c r="CE973" s="38"/>
      <c r="CF973" s="38"/>
      <c r="CG973" s="38"/>
      <c r="CH973" s="38"/>
      <c r="CI973" s="38"/>
      <c r="CJ973" s="38"/>
      <c r="CK973" s="38"/>
      <c r="CL973" s="38"/>
      <c r="CM973" s="38"/>
      <c r="CN973" s="38"/>
      <c r="CO973" s="38"/>
      <c r="CP973" s="38"/>
      <c r="CQ973" s="38"/>
      <c r="CR973" s="38"/>
      <c r="CS973" s="38"/>
      <c r="CT973" s="38"/>
      <c r="CU973" s="38"/>
      <c r="CV973" s="38"/>
      <c r="CW973" s="38"/>
      <c r="CX973" s="38"/>
      <c r="CY973" s="38"/>
      <c r="CZ973" s="38"/>
      <c r="DA973" s="38"/>
      <c r="DB973" s="38"/>
      <c r="DC973" s="38"/>
      <c r="DD973" s="38"/>
      <c r="DE973" s="38"/>
      <c r="DF973" s="38"/>
      <c r="DG973" s="38"/>
      <c r="DH973" s="38"/>
      <c r="DI973" s="38"/>
      <c r="DJ973" s="38"/>
      <c r="DK973" s="38"/>
      <c r="DL973" s="38"/>
      <c r="DM973" s="38"/>
      <c r="DN973" s="38"/>
      <c r="DO973" s="38"/>
      <c r="DP973" s="38"/>
      <c r="DQ973" s="38"/>
      <c r="DR973" s="38"/>
      <c r="DS973" s="38"/>
      <c r="DT973" s="38"/>
      <c r="DU973" s="38"/>
      <c r="DV973" s="38"/>
      <c r="DW973" s="38"/>
      <c r="DX973" s="38"/>
      <c r="DY973" s="38"/>
      <c r="DZ973" s="38"/>
      <c r="EA973" s="38"/>
      <c r="EB973" s="38"/>
      <c r="EC973" s="38"/>
      <c r="ED973" s="38"/>
      <c r="EE973" s="38"/>
      <c r="EF973" s="38"/>
      <c r="EG973" s="38"/>
      <c r="EH973" s="38"/>
      <c r="EI973" s="38"/>
      <c r="EJ973" s="38"/>
      <c r="EK973" s="38"/>
      <c r="EL973" s="38"/>
      <c r="EM973" s="38"/>
      <c r="EN973" s="38"/>
      <c r="EO973" s="38"/>
      <c r="EP973" s="38"/>
      <c r="EQ973" s="38"/>
      <c r="ER973" s="38"/>
      <c r="ES973" s="38"/>
      <c r="ET973" s="38"/>
      <c r="EU973" s="38"/>
      <c r="EV973" s="38"/>
      <c r="EW973" s="38"/>
      <c r="EX973" s="38"/>
      <c r="EY973" s="38"/>
      <c r="EZ973" s="38"/>
    </row>
    <row r="974" spans="1:156" ht="20.100000000000001" customHeight="1" x14ac:dyDescent="0.25">
      <c r="A974" s="43"/>
      <c r="B974" s="54"/>
      <c r="C974" s="55"/>
      <c r="D974" s="43"/>
      <c r="E974" s="43"/>
      <c r="F974" s="43"/>
      <c r="G974" s="43"/>
      <c r="H974" s="43"/>
      <c r="I974" s="56"/>
      <c r="J974" s="38"/>
      <c r="L974" s="41"/>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c r="BC974" s="38"/>
      <c r="BD974" s="38"/>
      <c r="BE974" s="38"/>
      <c r="BF974" s="38"/>
      <c r="BG974" s="38"/>
      <c r="BH974" s="38"/>
      <c r="BI974" s="38"/>
      <c r="BJ974" s="38"/>
      <c r="BK974" s="38"/>
      <c r="BL974" s="38"/>
      <c r="BM974" s="38"/>
      <c r="BN974" s="38"/>
      <c r="BO974" s="38"/>
      <c r="BP974" s="38"/>
      <c r="BQ974" s="38"/>
      <c r="BR974" s="38"/>
      <c r="BS974" s="38"/>
      <c r="BT974" s="38"/>
      <c r="BU974" s="38"/>
      <c r="BV974" s="38"/>
      <c r="BW974" s="38"/>
      <c r="BX974" s="38"/>
      <c r="BY974" s="38"/>
      <c r="BZ974" s="38"/>
      <c r="CA974" s="38"/>
      <c r="CB974" s="38"/>
      <c r="CC974" s="38"/>
      <c r="CD974" s="38"/>
      <c r="CE974" s="38"/>
      <c r="CF974" s="38"/>
      <c r="CG974" s="38"/>
      <c r="CH974" s="38"/>
      <c r="CI974" s="38"/>
      <c r="CJ974" s="38"/>
      <c r="CK974" s="38"/>
      <c r="CL974" s="38"/>
      <c r="CM974" s="38"/>
      <c r="CN974" s="38"/>
      <c r="CO974" s="38"/>
      <c r="CP974" s="38"/>
      <c r="CQ974" s="38"/>
      <c r="CR974" s="38"/>
      <c r="CS974" s="38"/>
      <c r="CT974" s="38"/>
      <c r="CU974" s="38"/>
      <c r="CV974" s="38"/>
      <c r="CW974" s="38"/>
      <c r="CX974" s="38"/>
      <c r="CY974" s="38"/>
      <c r="CZ974" s="38"/>
      <c r="DA974" s="38"/>
      <c r="DB974" s="38"/>
      <c r="DC974" s="38"/>
      <c r="DD974" s="38"/>
      <c r="DE974" s="38"/>
      <c r="DF974" s="38"/>
      <c r="DG974" s="38"/>
      <c r="DH974" s="38"/>
      <c r="DI974" s="38"/>
      <c r="DJ974" s="38"/>
      <c r="DK974" s="38"/>
      <c r="DL974" s="38"/>
      <c r="DM974" s="38"/>
      <c r="DN974" s="38"/>
      <c r="DO974" s="38"/>
      <c r="DP974" s="38"/>
      <c r="DQ974" s="38"/>
      <c r="DR974" s="38"/>
      <c r="DS974" s="38"/>
      <c r="DT974" s="38"/>
      <c r="DU974" s="38"/>
      <c r="DV974" s="38"/>
      <c r="DW974" s="38"/>
      <c r="DX974" s="38"/>
      <c r="DY974" s="38"/>
      <c r="DZ974" s="38"/>
      <c r="EA974" s="38"/>
      <c r="EB974" s="38"/>
      <c r="EC974" s="38"/>
      <c r="ED974" s="38"/>
      <c r="EE974" s="38"/>
      <c r="EF974" s="38"/>
      <c r="EG974" s="38"/>
      <c r="EH974" s="38"/>
      <c r="EI974" s="38"/>
      <c r="EJ974" s="38"/>
      <c r="EK974" s="38"/>
      <c r="EL974" s="38"/>
      <c r="EM974" s="38"/>
      <c r="EN974" s="38"/>
      <c r="EO974" s="38"/>
      <c r="EP974" s="38"/>
      <c r="EQ974" s="38"/>
      <c r="ER974" s="38"/>
      <c r="ES974" s="38"/>
      <c r="ET974" s="38"/>
      <c r="EU974" s="38"/>
      <c r="EV974" s="38"/>
      <c r="EW974" s="38"/>
      <c r="EX974" s="38"/>
      <c r="EY974" s="38"/>
      <c r="EZ974" s="38"/>
    </row>
    <row r="975" spans="1:156" ht="20.100000000000001" customHeight="1" x14ac:dyDescent="0.25">
      <c r="A975" s="43"/>
      <c r="B975" s="54"/>
      <c r="C975" s="55"/>
      <c r="D975" s="43"/>
      <c r="E975" s="43"/>
      <c r="F975" s="43"/>
      <c r="G975" s="43"/>
      <c r="H975" s="43"/>
      <c r="I975" s="56"/>
      <c r="J975" s="38"/>
      <c r="L975" s="41"/>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c r="BC975" s="38"/>
      <c r="BD975" s="38"/>
      <c r="BE975" s="38"/>
      <c r="BF975" s="38"/>
      <c r="BG975" s="38"/>
      <c r="BH975" s="38"/>
      <c r="BI975" s="38"/>
      <c r="BJ975" s="38"/>
      <c r="BK975" s="38"/>
      <c r="BL975" s="38"/>
      <c r="BM975" s="38"/>
      <c r="BN975" s="38"/>
      <c r="BO975" s="38"/>
      <c r="BP975" s="38"/>
      <c r="BQ975" s="38"/>
      <c r="BR975" s="38"/>
      <c r="BS975" s="38"/>
      <c r="BT975" s="38"/>
      <c r="BU975" s="38"/>
      <c r="BV975" s="38"/>
      <c r="BW975" s="38"/>
      <c r="BX975" s="38"/>
      <c r="BY975" s="38"/>
      <c r="BZ975" s="38"/>
      <c r="CA975" s="38"/>
      <c r="CB975" s="38"/>
      <c r="CC975" s="38"/>
      <c r="CD975" s="38"/>
      <c r="CE975" s="38"/>
      <c r="CF975" s="38"/>
      <c r="CG975" s="38"/>
      <c r="CH975" s="38"/>
      <c r="CI975" s="38"/>
      <c r="CJ975" s="38"/>
      <c r="CK975" s="38"/>
      <c r="CL975" s="38"/>
      <c r="CM975" s="38"/>
      <c r="CN975" s="38"/>
      <c r="CO975" s="38"/>
      <c r="CP975" s="38"/>
      <c r="CQ975" s="38"/>
      <c r="CR975" s="38"/>
      <c r="CS975" s="38"/>
      <c r="CT975" s="38"/>
      <c r="CU975" s="38"/>
      <c r="CV975" s="38"/>
      <c r="CW975" s="38"/>
      <c r="CX975" s="38"/>
      <c r="CY975" s="38"/>
      <c r="CZ975" s="38"/>
      <c r="DA975" s="38"/>
      <c r="DB975" s="38"/>
      <c r="DC975" s="38"/>
      <c r="DD975" s="38"/>
      <c r="DE975" s="38"/>
      <c r="DF975" s="38"/>
      <c r="DG975" s="38"/>
      <c r="DH975" s="38"/>
      <c r="DI975" s="38"/>
      <c r="DJ975" s="38"/>
      <c r="DK975" s="38"/>
      <c r="DL975" s="38"/>
      <c r="DM975" s="38"/>
      <c r="DN975" s="38"/>
      <c r="DO975" s="38"/>
      <c r="DP975" s="38"/>
      <c r="DQ975" s="38"/>
      <c r="DR975" s="38"/>
      <c r="DS975" s="38"/>
      <c r="DT975" s="38"/>
      <c r="DU975" s="38"/>
      <c r="DV975" s="38"/>
      <c r="DW975" s="38"/>
      <c r="DX975" s="38"/>
      <c r="DY975" s="38"/>
      <c r="DZ975" s="38"/>
      <c r="EA975" s="38"/>
      <c r="EB975" s="38"/>
      <c r="EC975" s="38"/>
      <c r="ED975" s="38"/>
      <c r="EE975" s="38"/>
      <c r="EF975" s="38"/>
      <c r="EG975" s="38"/>
      <c r="EH975" s="38"/>
      <c r="EI975" s="38"/>
      <c r="EJ975" s="38"/>
      <c r="EK975" s="38"/>
      <c r="EL975" s="38"/>
      <c r="EM975" s="38"/>
      <c r="EN975" s="38"/>
      <c r="EO975" s="38"/>
      <c r="EP975" s="38"/>
      <c r="EQ975" s="38"/>
      <c r="ER975" s="38"/>
      <c r="ES975" s="38"/>
      <c r="ET975" s="38"/>
      <c r="EU975" s="38"/>
      <c r="EV975" s="38"/>
      <c r="EW975" s="38"/>
      <c r="EX975" s="38"/>
      <c r="EY975" s="38"/>
      <c r="EZ975" s="38"/>
    </row>
    <row r="976" spans="1:156" ht="20.100000000000001" customHeight="1" x14ac:dyDescent="0.25">
      <c r="A976" s="43"/>
      <c r="B976" s="54"/>
      <c r="C976" s="55"/>
      <c r="D976" s="43"/>
      <c r="E976" s="43"/>
      <c r="F976" s="43"/>
      <c r="G976" s="43"/>
      <c r="H976" s="43"/>
      <c r="I976" s="56"/>
      <c r="J976" s="38"/>
      <c r="L976" s="41"/>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c r="BC976" s="38"/>
      <c r="BD976" s="38"/>
      <c r="BE976" s="38"/>
      <c r="BF976" s="38"/>
      <c r="BG976" s="38"/>
      <c r="BH976" s="38"/>
      <c r="BI976" s="38"/>
      <c r="BJ976" s="38"/>
      <c r="BK976" s="38"/>
      <c r="BL976" s="38"/>
      <c r="BM976" s="38"/>
      <c r="BN976" s="38"/>
      <c r="BO976" s="38"/>
      <c r="BP976" s="38"/>
      <c r="BQ976" s="38"/>
      <c r="BR976" s="38"/>
      <c r="BS976" s="38"/>
      <c r="BT976" s="38"/>
      <c r="BU976" s="38"/>
      <c r="BV976" s="38"/>
      <c r="BW976" s="38"/>
      <c r="BX976" s="38"/>
      <c r="BY976" s="38"/>
      <c r="BZ976" s="38"/>
      <c r="CA976" s="38"/>
      <c r="CB976" s="38"/>
      <c r="CC976" s="38"/>
      <c r="CD976" s="38"/>
      <c r="CE976" s="38"/>
      <c r="CF976" s="38"/>
      <c r="CG976" s="38"/>
      <c r="CH976" s="38"/>
      <c r="CI976" s="38"/>
      <c r="CJ976" s="38"/>
      <c r="CK976" s="38"/>
      <c r="CL976" s="38"/>
      <c r="CM976" s="38"/>
      <c r="CN976" s="38"/>
      <c r="CO976" s="38"/>
      <c r="CP976" s="38"/>
      <c r="CQ976" s="38"/>
      <c r="CR976" s="38"/>
      <c r="CS976" s="38"/>
      <c r="CT976" s="38"/>
      <c r="CU976" s="38"/>
      <c r="CV976" s="38"/>
      <c r="CW976" s="38"/>
      <c r="CX976" s="38"/>
      <c r="CY976" s="38"/>
      <c r="CZ976" s="38"/>
      <c r="DA976" s="38"/>
      <c r="DB976" s="38"/>
      <c r="DC976" s="38"/>
      <c r="DD976" s="38"/>
      <c r="DE976" s="38"/>
      <c r="DF976" s="38"/>
      <c r="DG976" s="38"/>
      <c r="DH976" s="38"/>
      <c r="DI976" s="38"/>
      <c r="DJ976" s="38"/>
      <c r="DK976" s="38"/>
      <c r="DL976" s="38"/>
      <c r="DM976" s="38"/>
      <c r="DN976" s="38"/>
      <c r="DO976" s="38"/>
      <c r="DP976" s="38"/>
      <c r="DQ976" s="38"/>
      <c r="DR976" s="38"/>
      <c r="DS976" s="38"/>
      <c r="DT976" s="38"/>
      <c r="DU976" s="38"/>
      <c r="DV976" s="38"/>
      <c r="DW976" s="38"/>
      <c r="DX976" s="38"/>
      <c r="DY976" s="38"/>
      <c r="DZ976" s="38"/>
      <c r="EA976" s="38"/>
      <c r="EB976" s="38"/>
      <c r="EC976" s="38"/>
      <c r="ED976" s="38"/>
      <c r="EE976" s="38"/>
      <c r="EF976" s="38"/>
      <c r="EG976" s="38"/>
      <c r="EH976" s="38"/>
      <c r="EI976" s="38"/>
      <c r="EJ976" s="38"/>
      <c r="EK976" s="38"/>
      <c r="EL976" s="38"/>
      <c r="EM976" s="38"/>
      <c r="EN976" s="38"/>
      <c r="EO976" s="38"/>
      <c r="EP976" s="38"/>
      <c r="EQ976" s="38"/>
      <c r="ER976" s="38"/>
      <c r="ES976" s="38"/>
      <c r="ET976" s="38"/>
      <c r="EU976" s="38"/>
      <c r="EV976" s="38"/>
      <c r="EW976" s="38"/>
      <c r="EX976" s="38"/>
      <c r="EY976" s="38"/>
      <c r="EZ976" s="38"/>
    </row>
    <row r="977" spans="1:156" ht="20.100000000000001" customHeight="1" x14ac:dyDescent="0.25">
      <c r="A977" s="43"/>
      <c r="B977" s="54"/>
      <c r="C977" s="55"/>
      <c r="D977" s="43"/>
      <c r="E977" s="43"/>
      <c r="F977" s="43"/>
      <c r="G977" s="43"/>
      <c r="H977" s="43"/>
      <c r="I977" s="56"/>
      <c r="J977" s="38"/>
      <c r="L977" s="41"/>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c r="BC977" s="38"/>
      <c r="BD977" s="38"/>
      <c r="BE977" s="38"/>
      <c r="BF977" s="38"/>
      <c r="BG977" s="38"/>
      <c r="BH977" s="38"/>
      <c r="BI977" s="38"/>
      <c r="BJ977" s="38"/>
      <c r="BK977" s="38"/>
      <c r="BL977" s="38"/>
      <c r="BM977" s="38"/>
      <c r="BN977" s="38"/>
      <c r="BO977" s="38"/>
      <c r="BP977" s="38"/>
      <c r="BQ977" s="38"/>
      <c r="BR977" s="38"/>
      <c r="BS977" s="38"/>
      <c r="BT977" s="38"/>
      <c r="BU977" s="38"/>
      <c r="BV977" s="38"/>
      <c r="BW977" s="38"/>
      <c r="BX977" s="38"/>
      <c r="BY977" s="38"/>
      <c r="BZ977" s="38"/>
      <c r="CA977" s="38"/>
      <c r="CB977" s="38"/>
      <c r="CC977" s="38"/>
      <c r="CD977" s="38"/>
      <c r="CE977" s="38"/>
      <c r="CF977" s="38"/>
      <c r="CG977" s="38"/>
      <c r="CH977" s="38"/>
      <c r="CI977" s="38"/>
      <c r="CJ977" s="38"/>
      <c r="CK977" s="38"/>
      <c r="CL977" s="38"/>
      <c r="CM977" s="38"/>
      <c r="CN977" s="38"/>
      <c r="CO977" s="38"/>
      <c r="CP977" s="38"/>
      <c r="CQ977" s="38"/>
      <c r="CR977" s="38"/>
      <c r="CS977" s="38"/>
      <c r="CT977" s="38"/>
      <c r="CU977" s="38"/>
      <c r="CV977" s="38"/>
      <c r="CW977" s="38"/>
      <c r="CX977" s="38"/>
      <c r="CY977" s="38"/>
      <c r="CZ977" s="38"/>
      <c r="DA977" s="38"/>
      <c r="DB977" s="38"/>
      <c r="DC977" s="38"/>
      <c r="DD977" s="38"/>
      <c r="DE977" s="38"/>
      <c r="DF977" s="38"/>
      <c r="DG977" s="38"/>
      <c r="DH977" s="38"/>
      <c r="DI977" s="38"/>
      <c r="DJ977" s="38"/>
      <c r="DK977" s="38"/>
      <c r="DL977" s="38"/>
      <c r="DM977" s="38"/>
      <c r="DN977" s="38"/>
      <c r="DO977" s="38"/>
      <c r="DP977" s="38"/>
      <c r="DQ977" s="38"/>
      <c r="DR977" s="38"/>
      <c r="DS977" s="38"/>
      <c r="DT977" s="38"/>
      <c r="DU977" s="38"/>
      <c r="DV977" s="38"/>
      <c r="DW977" s="38"/>
      <c r="DX977" s="38"/>
      <c r="DY977" s="38"/>
      <c r="DZ977" s="38"/>
      <c r="EA977" s="38"/>
      <c r="EB977" s="38"/>
      <c r="EC977" s="38"/>
      <c r="ED977" s="38"/>
      <c r="EE977" s="38"/>
      <c r="EF977" s="38"/>
      <c r="EG977" s="38"/>
      <c r="EH977" s="38"/>
      <c r="EI977" s="38"/>
      <c r="EJ977" s="38"/>
      <c r="EK977" s="38"/>
      <c r="EL977" s="38"/>
      <c r="EM977" s="38"/>
      <c r="EN977" s="38"/>
      <c r="EO977" s="38"/>
      <c r="EP977" s="38"/>
      <c r="EQ977" s="38"/>
      <c r="ER977" s="38"/>
      <c r="ES977" s="38"/>
      <c r="ET977" s="38"/>
      <c r="EU977" s="38"/>
      <c r="EV977" s="38"/>
      <c r="EW977" s="38"/>
      <c r="EX977" s="38"/>
      <c r="EY977" s="38"/>
      <c r="EZ977" s="38"/>
    </row>
    <row r="978" spans="1:156" ht="20.100000000000001" customHeight="1" x14ac:dyDescent="0.25">
      <c r="A978" s="43"/>
      <c r="B978" s="54"/>
      <c r="C978" s="55"/>
      <c r="D978" s="43"/>
      <c r="E978" s="43"/>
      <c r="F978" s="43"/>
      <c r="G978" s="43"/>
      <c r="H978" s="43"/>
      <c r="I978" s="56"/>
      <c r="J978" s="38"/>
      <c r="L978" s="41"/>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c r="BC978" s="38"/>
      <c r="BD978" s="38"/>
      <c r="BE978" s="38"/>
      <c r="BF978" s="38"/>
      <c r="BG978" s="38"/>
      <c r="BH978" s="38"/>
      <c r="BI978" s="38"/>
      <c r="BJ978" s="38"/>
      <c r="BK978" s="38"/>
      <c r="BL978" s="38"/>
      <c r="BM978" s="38"/>
      <c r="BN978" s="38"/>
      <c r="BO978" s="38"/>
      <c r="BP978" s="38"/>
      <c r="BQ978" s="38"/>
      <c r="BR978" s="38"/>
      <c r="BS978" s="38"/>
      <c r="BT978" s="38"/>
      <c r="BU978" s="38"/>
      <c r="BV978" s="38"/>
      <c r="BW978" s="38"/>
      <c r="BX978" s="38"/>
      <c r="BY978" s="38"/>
      <c r="BZ978" s="38"/>
      <c r="CA978" s="38"/>
      <c r="CB978" s="38"/>
      <c r="CC978" s="38"/>
      <c r="CD978" s="38"/>
      <c r="CE978" s="38"/>
      <c r="CF978" s="38"/>
      <c r="CG978" s="38"/>
      <c r="CH978" s="38"/>
      <c r="CI978" s="38"/>
      <c r="CJ978" s="38"/>
      <c r="CK978" s="38"/>
      <c r="CL978" s="38"/>
      <c r="CM978" s="38"/>
      <c r="CN978" s="38"/>
      <c r="CO978" s="38"/>
      <c r="CP978" s="38"/>
      <c r="CQ978" s="38"/>
      <c r="CR978" s="38"/>
      <c r="CS978" s="38"/>
      <c r="CT978" s="38"/>
      <c r="CU978" s="38"/>
      <c r="CV978" s="38"/>
      <c r="CW978" s="38"/>
      <c r="CX978" s="38"/>
      <c r="CY978" s="38"/>
      <c r="CZ978" s="38"/>
      <c r="DA978" s="38"/>
      <c r="DB978" s="38"/>
      <c r="DC978" s="38"/>
      <c r="DD978" s="38"/>
      <c r="DE978" s="38"/>
      <c r="DF978" s="38"/>
      <c r="DG978" s="38"/>
      <c r="DH978" s="38"/>
      <c r="DI978" s="38"/>
      <c r="DJ978" s="38"/>
      <c r="DK978" s="38"/>
      <c r="DL978" s="38"/>
      <c r="DM978" s="38"/>
      <c r="DN978" s="38"/>
      <c r="DO978" s="38"/>
      <c r="DP978" s="38"/>
      <c r="DQ978" s="38"/>
      <c r="DR978" s="38"/>
      <c r="DS978" s="38"/>
      <c r="DT978" s="38"/>
      <c r="DU978" s="38"/>
      <c r="DV978" s="38"/>
      <c r="DW978" s="38"/>
      <c r="DX978" s="38"/>
      <c r="DY978" s="38"/>
      <c r="DZ978" s="38"/>
      <c r="EA978" s="38"/>
      <c r="EB978" s="38"/>
      <c r="EC978" s="38"/>
      <c r="ED978" s="38"/>
      <c r="EE978" s="38"/>
      <c r="EF978" s="38"/>
      <c r="EG978" s="38"/>
      <c r="EH978" s="38"/>
      <c r="EI978" s="38"/>
      <c r="EJ978" s="38"/>
      <c r="EK978" s="38"/>
      <c r="EL978" s="38"/>
      <c r="EM978" s="38"/>
      <c r="EN978" s="38"/>
      <c r="EO978" s="38"/>
      <c r="EP978" s="38"/>
      <c r="EQ978" s="38"/>
      <c r="ER978" s="38"/>
      <c r="ES978" s="38"/>
      <c r="ET978" s="38"/>
      <c r="EU978" s="38"/>
      <c r="EV978" s="38"/>
      <c r="EW978" s="38"/>
      <c r="EX978" s="38"/>
      <c r="EY978" s="38"/>
      <c r="EZ978" s="38"/>
    </row>
    <row r="979" spans="1:156" ht="20.100000000000001" customHeight="1" x14ac:dyDescent="0.25">
      <c r="A979" s="43"/>
      <c r="B979" s="54"/>
      <c r="C979" s="55"/>
      <c r="D979" s="43"/>
      <c r="E979" s="43"/>
      <c r="F979" s="43"/>
      <c r="G979" s="43"/>
      <c r="H979" s="43"/>
      <c r="I979" s="56"/>
      <c r="J979" s="38"/>
      <c r="L979" s="41"/>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c r="BC979" s="38"/>
      <c r="BD979" s="38"/>
      <c r="BE979" s="38"/>
      <c r="BF979" s="38"/>
      <c r="BG979" s="38"/>
      <c r="BH979" s="38"/>
      <c r="BI979" s="38"/>
      <c r="BJ979" s="38"/>
      <c r="BK979" s="38"/>
      <c r="BL979" s="38"/>
      <c r="BM979" s="38"/>
      <c r="BN979" s="38"/>
      <c r="BO979" s="38"/>
      <c r="BP979" s="38"/>
      <c r="BQ979" s="38"/>
      <c r="BR979" s="38"/>
      <c r="BS979" s="38"/>
      <c r="BT979" s="38"/>
      <c r="BU979" s="38"/>
      <c r="BV979" s="38"/>
      <c r="BW979" s="38"/>
      <c r="BX979" s="38"/>
      <c r="BY979" s="38"/>
      <c r="BZ979" s="38"/>
      <c r="CA979" s="38"/>
      <c r="CB979" s="38"/>
      <c r="CC979" s="38"/>
      <c r="CD979" s="38"/>
      <c r="CE979" s="38"/>
      <c r="CF979" s="38"/>
      <c r="CG979" s="38"/>
      <c r="CH979" s="38"/>
      <c r="CI979" s="38"/>
      <c r="CJ979" s="38"/>
      <c r="CK979" s="38"/>
      <c r="CL979" s="38"/>
      <c r="CM979" s="38"/>
      <c r="CN979" s="38"/>
      <c r="CO979" s="38"/>
      <c r="CP979" s="38"/>
      <c r="CQ979" s="38"/>
      <c r="CR979" s="38"/>
      <c r="CS979" s="38"/>
      <c r="CT979" s="38"/>
      <c r="CU979" s="38"/>
      <c r="CV979" s="38"/>
      <c r="CW979" s="38"/>
      <c r="CX979" s="38"/>
      <c r="CY979" s="38"/>
      <c r="CZ979" s="38"/>
      <c r="DA979" s="38"/>
      <c r="DB979" s="38"/>
      <c r="DC979" s="38"/>
      <c r="DD979" s="38"/>
      <c r="DE979" s="38"/>
      <c r="DF979" s="38"/>
      <c r="DG979" s="38"/>
      <c r="DH979" s="38"/>
      <c r="DI979" s="38"/>
      <c r="DJ979" s="38"/>
      <c r="DK979" s="38"/>
      <c r="DL979" s="38"/>
      <c r="DM979" s="38"/>
      <c r="DN979" s="38"/>
      <c r="DO979" s="38"/>
      <c r="DP979" s="38"/>
      <c r="DQ979" s="38"/>
      <c r="DR979" s="38"/>
      <c r="DS979" s="38"/>
      <c r="DT979" s="38"/>
      <c r="DU979" s="38"/>
      <c r="DV979" s="38"/>
      <c r="DW979" s="38"/>
      <c r="DX979" s="38"/>
      <c r="DY979" s="38"/>
      <c r="DZ979" s="38"/>
      <c r="EA979" s="38"/>
      <c r="EB979" s="38"/>
      <c r="EC979" s="38"/>
      <c r="ED979" s="38"/>
      <c r="EE979" s="38"/>
      <c r="EF979" s="38"/>
      <c r="EG979" s="38"/>
      <c r="EH979" s="38"/>
      <c r="EI979" s="38"/>
      <c r="EJ979" s="38"/>
      <c r="EK979" s="38"/>
      <c r="EL979" s="38"/>
      <c r="EM979" s="38"/>
      <c r="EN979" s="38"/>
      <c r="EO979" s="38"/>
      <c r="EP979" s="38"/>
      <c r="EQ979" s="38"/>
      <c r="ER979" s="38"/>
      <c r="ES979" s="38"/>
      <c r="ET979" s="38"/>
      <c r="EU979" s="38"/>
      <c r="EV979" s="38"/>
      <c r="EW979" s="38"/>
      <c r="EX979" s="38"/>
      <c r="EY979" s="38"/>
      <c r="EZ979" s="38"/>
    </row>
    <row r="980" spans="1:156" ht="20.100000000000001" customHeight="1" x14ac:dyDescent="0.25">
      <c r="A980" s="43"/>
      <c r="B980" s="54"/>
      <c r="C980" s="55"/>
      <c r="D980" s="43"/>
      <c r="E980" s="43"/>
      <c r="F980" s="43"/>
      <c r="G980" s="43"/>
      <c r="H980" s="43"/>
      <c r="I980" s="56"/>
      <c r="J980" s="38"/>
      <c r="L980" s="41"/>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c r="BC980" s="38"/>
      <c r="BD980" s="38"/>
      <c r="BE980" s="38"/>
      <c r="BF980" s="38"/>
      <c r="BG980" s="38"/>
      <c r="BH980" s="38"/>
      <c r="BI980" s="38"/>
      <c r="BJ980" s="38"/>
      <c r="BK980" s="38"/>
      <c r="BL980" s="38"/>
      <c r="BM980" s="38"/>
      <c r="BN980" s="38"/>
      <c r="BO980" s="38"/>
      <c r="BP980" s="38"/>
      <c r="BQ980" s="38"/>
      <c r="BR980" s="38"/>
      <c r="BS980" s="38"/>
      <c r="BT980" s="38"/>
      <c r="BU980" s="38"/>
      <c r="BV980" s="38"/>
      <c r="BW980" s="38"/>
      <c r="BX980" s="38"/>
      <c r="BY980" s="38"/>
      <c r="BZ980" s="38"/>
      <c r="CA980" s="38"/>
      <c r="CB980" s="38"/>
      <c r="CC980" s="38"/>
      <c r="CD980" s="38"/>
      <c r="CE980" s="38"/>
      <c r="CF980" s="38"/>
      <c r="CG980" s="38"/>
      <c r="CH980" s="38"/>
      <c r="CI980" s="38"/>
      <c r="CJ980" s="38"/>
      <c r="CK980" s="38"/>
      <c r="CL980" s="38"/>
      <c r="CM980" s="38"/>
      <c r="CN980" s="38"/>
      <c r="CO980" s="38"/>
      <c r="CP980" s="38"/>
      <c r="CQ980" s="38"/>
      <c r="CR980" s="38"/>
      <c r="CS980" s="38"/>
      <c r="CT980" s="38"/>
      <c r="CU980" s="38"/>
      <c r="CV980" s="38"/>
      <c r="CW980" s="38"/>
      <c r="CX980" s="38"/>
      <c r="CY980" s="38"/>
      <c r="CZ980" s="38"/>
      <c r="DA980" s="38"/>
      <c r="DB980" s="38"/>
      <c r="DC980" s="38"/>
      <c r="DD980" s="38"/>
      <c r="DE980" s="38"/>
      <c r="DF980" s="38"/>
      <c r="DG980" s="38"/>
      <c r="DH980" s="38"/>
      <c r="DI980" s="38"/>
      <c r="DJ980" s="38"/>
      <c r="DK980" s="38"/>
      <c r="DL980" s="38"/>
      <c r="DM980" s="38"/>
      <c r="DN980" s="38"/>
      <c r="DO980" s="38"/>
      <c r="DP980" s="38"/>
      <c r="DQ980" s="38"/>
      <c r="DR980" s="38"/>
      <c r="DS980" s="38"/>
      <c r="DT980" s="38"/>
      <c r="DU980" s="38"/>
      <c r="DV980" s="38"/>
      <c r="DW980" s="38"/>
      <c r="DX980" s="38"/>
      <c r="DY980" s="38"/>
      <c r="DZ980" s="38"/>
      <c r="EA980" s="38"/>
      <c r="EB980" s="38"/>
      <c r="EC980" s="38"/>
      <c r="ED980" s="38"/>
      <c r="EE980" s="38"/>
      <c r="EF980" s="38"/>
      <c r="EG980" s="38"/>
      <c r="EH980" s="38"/>
      <c r="EI980" s="38"/>
      <c r="EJ980" s="38"/>
      <c r="EK980" s="38"/>
      <c r="EL980" s="38"/>
      <c r="EM980" s="38"/>
      <c r="EN980" s="38"/>
      <c r="EO980" s="38"/>
      <c r="EP980" s="38"/>
      <c r="EQ980" s="38"/>
      <c r="ER980" s="38"/>
      <c r="ES980" s="38"/>
      <c r="ET980" s="38"/>
      <c r="EU980" s="38"/>
      <c r="EV980" s="38"/>
      <c r="EW980" s="38"/>
      <c r="EX980" s="38"/>
      <c r="EY980" s="38"/>
      <c r="EZ980" s="38"/>
    </row>
    <row r="981" spans="1:156" ht="20.100000000000001" customHeight="1" x14ac:dyDescent="0.25">
      <c r="A981" s="43"/>
      <c r="B981" s="54"/>
      <c r="C981" s="55"/>
      <c r="D981" s="43"/>
      <c r="E981" s="43"/>
      <c r="F981" s="43"/>
      <c r="G981" s="43"/>
      <c r="H981" s="43"/>
      <c r="I981" s="56"/>
      <c r="J981" s="38"/>
      <c r="L981" s="41"/>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c r="BC981" s="38"/>
      <c r="BD981" s="38"/>
      <c r="BE981" s="38"/>
      <c r="BF981" s="38"/>
      <c r="BG981" s="38"/>
      <c r="BH981" s="38"/>
      <c r="BI981" s="38"/>
      <c r="BJ981" s="38"/>
      <c r="BK981" s="38"/>
      <c r="BL981" s="38"/>
      <c r="BM981" s="38"/>
      <c r="BN981" s="38"/>
      <c r="BO981" s="38"/>
      <c r="BP981" s="38"/>
      <c r="BQ981" s="38"/>
      <c r="BR981" s="38"/>
      <c r="BS981" s="38"/>
      <c r="BT981" s="38"/>
      <c r="BU981" s="38"/>
      <c r="BV981" s="38"/>
      <c r="BW981" s="38"/>
      <c r="BX981" s="38"/>
      <c r="BY981" s="38"/>
      <c r="BZ981" s="38"/>
      <c r="CA981" s="38"/>
      <c r="CB981" s="38"/>
      <c r="CC981" s="38"/>
      <c r="CD981" s="38"/>
      <c r="CE981" s="38"/>
      <c r="CF981" s="38"/>
      <c r="CG981" s="38"/>
      <c r="CH981" s="38"/>
      <c r="CI981" s="38"/>
      <c r="CJ981" s="38"/>
      <c r="CK981" s="38"/>
      <c r="CL981" s="38"/>
      <c r="CM981" s="38"/>
      <c r="CN981" s="38"/>
      <c r="CO981" s="38"/>
      <c r="CP981" s="38"/>
      <c r="CQ981" s="38"/>
      <c r="CR981" s="38"/>
      <c r="CS981" s="38"/>
      <c r="CT981" s="38"/>
      <c r="CU981" s="38"/>
      <c r="CV981" s="38"/>
      <c r="CW981" s="38"/>
      <c r="CX981" s="38"/>
      <c r="CY981" s="38"/>
      <c r="CZ981" s="38"/>
      <c r="DA981" s="38"/>
      <c r="DB981" s="38"/>
      <c r="DC981" s="38"/>
      <c r="DD981" s="38"/>
      <c r="DE981" s="38"/>
      <c r="DF981" s="38"/>
      <c r="DG981" s="38"/>
      <c r="DH981" s="38"/>
      <c r="DI981" s="38"/>
      <c r="DJ981" s="38"/>
      <c r="DK981" s="38"/>
      <c r="DL981" s="38"/>
      <c r="DM981" s="38"/>
      <c r="DN981" s="38"/>
      <c r="DO981" s="38"/>
      <c r="DP981" s="38"/>
      <c r="DQ981" s="38"/>
      <c r="DR981" s="38"/>
      <c r="DS981" s="38"/>
      <c r="DT981" s="38"/>
      <c r="DU981" s="38"/>
      <c r="DV981" s="38"/>
      <c r="DW981" s="38"/>
      <c r="DX981" s="38"/>
      <c r="DY981" s="38"/>
      <c r="DZ981" s="38"/>
      <c r="EA981" s="38"/>
      <c r="EB981" s="38"/>
      <c r="EC981" s="38"/>
      <c r="ED981" s="38"/>
      <c r="EE981" s="38"/>
      <c r="EF981" s="38"/>
      <c r="EG981" s="38"/>
      <c r="EH981" s="38"/>
      <c r="EI981" s="38"/>
      <c r="EJ981" s="38"/>
      <c r="EK981" s="38"/>
      <c r="EL981" s="38"/>
      <c r="EM981" s="38"/>
      <c r="EN981" s="38"/>
      <c r="EO981" s="38"/>
      <c r="EP981" s="38"/>
      <c r="EQ981" s="38"/>
      <c r="ER981" s="38"/>
      <c r="ES981" s="38"/>
      <c r="ET981" s="38"/>
      <c r="EU981" s="38"/>
      <c r="EV981" s="38"/>
      <c r="EW981" s="38"/>
      <c r="EX981" s="38"/>
      <c r="EY981" s="38"/>
      <c r="EZ981" s="38"/>
    </row>
    <row r="982" spans="1:156" ht="20.100000000000001" customHeight="1" x14ac:dyDescent="0.25">
      <c r="A982" s="43"/>
      <c r="B982" s="54"/>
      <c r="C982" s="55"/>
      <c r="D982" s="43"/>
      <c r="E982" s="43"/>
      <c r="F982" s="43"/>
      <c r="G982" s="43"/>
      <c r="H982" s="43"/>
      <c r="I982" s="56"/>
      <c r="J982" s="38"/>
      <c r="L982" s="41"/>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c r="CR982" s="38"/>
      <c r="CS982" s="38"/>
      <c r="CT982" s="38"/>
      <c r="CU982" s="38"/>
      <c r="CV982" s="38"/>
      <c r="CW982" s="38"/>
      <c r="CX982" s="38"/>
      <c r="CY982" s="38"/>
      <c r="CZ982" s="38"/>
      <c r="DA982" s="38"/>
      <c r="DB982" s="38"/>
      <c r="DC982" s="38"/>
      <c r="DD982" s="38"/>
      <c r="DE982" s="38"/>
      <c r="DF982" s="38"/>
      <c r="DG982" s="38"/>
      <c r="DH982" s="38"/>
      <c r="DI982" s="38"/>
      <c r="DJ982" s="38"/>
      <c r="DK982" s="38"/>
      <c r="DL982" s="38"/>
      <c r="DM982" s="38"/>
      <c r="DN982" s="38"/>
      <c r="DO982" s="38"/>
      <c r="DP982" s="38"/>
      <c r="DQ982" s="38"/>
      <c r="DR982" s="38"/>
      <c r="DS982" s="38"/>
      <c r="DT982" s="38"/>
      <c r="DU982" s="38"/>
      <c r="DV982" s="38"/>
      <c r="DW982" s="38"/>
      <c r="DX982" s="38"/>
      <c r="DY982" s="38"/>
      <c r="DZ982" s="38"/>
      <c r="EA982" s="38"/>
      <c r="EB982" s="38"/>
      <c r="EC982" s="38"/>
      <c r="ED982" s="38"/>
      <c r="EE982" s="38"/>
      <c r="EF982" s="38"/>
      <c r="EG982" s="38"/>
      <c r="EH982" s="38"/>
      <c r="EI982" s="38"/>
      <c r="EJ982" s="38"/>
      <c r="EK982" s="38"/>
      <c r="EL982" s="38"/>
      <c r="EM982" s="38"/>
      <c r="EN982" s="38"/>
      <c r="EO982" s="38"/>
      <c r="EP982" s="38"/>
      <c r="EQ982" s="38"/>
      <c r="ER982" s="38"/>
      <c r="ES982" s="38"/>
      <c r="ET982" s="38"/>
      <c r="EU982" s="38"/>
      <c r="EV982" s="38"/>
      <c r="EW982" s="38"/>
      <c r="EX982" s="38"/>
      <c r="EY982" s="38"/>
      <c r="EZ982" s="38"/>
    </row>
    <row r="983" spans="1:156" ht="20.100000000000001" customHeight="1" x14ac:dyDescent="0.25">
      <c r="A983" s="43"/>
      <c r="B983" s="54"/>
      <c r="C983" s="55"/>
      <c r="D983" s="43"/>
      <c r="E983" s="43"/>
      <c r="F983" s="43"/>
      <c r="G983" s="43"/>
      <c r="H983" s="43"/>
      <c r="I983" s="56"/>
      <c r="J983" s="38"/>
      <c r="L983" s="41"/>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c r="BC983" s="38"/>
      <c r="BD983" s="38"/>
      <c r="BE983" s="38"/>
      <c r="BF983" s="38"/>
      <c r="BG983" s="38"/>
      <c r="BH983" s="38"/>
      <c r="BI983" s="38"/>
      <c r="BJ983" s="38"/>
      <c r="BK983" s="38"/>
      <c r="BL983" s="38"/>
      <c r="BM983" s="38"/>
      <c r="BN983" s="38"/>
      <c r="BO983" s="38"/>
      <c r="BP983" s="38"/>
      <c r="BQ983" s="38"/>
      <c r="BR983" s="38"/>
      <c r="BS983" s="38"/>
      <c r="BT983" s="38"/>
      <c r="BU983" s="38"/>
      <c r="BV983" s="38"/>
      <c r="BW983" s="38"/>
      <c r="BX983" s="38"/>
      <c r="BY983" s="38"/>
      <c r="BZ983" s="38"/>
      <c r="CA983" s="38"/>
      <c r="CB983" s="38"/>
      <c r="CC983" s="38"/>
      <c r="CD983" s="38"/>
      <c r="CE983" s="38"/>
      <c r="CF983" s="38"/>
      <c r="CG983" s="38"/>
      <c r="CH983" s="38"/>
      <c r="CI983" s="38"/>
      <c r="CJ983" s="38"/>
      <c r="CK983" s="38"/>
      <c r="CL983" s="38"/>
      <c r="CM983" s="38"/>
      <c r="CN983" s="38"/>
      <c r="CO983" s="38"/>
      <c r="CP983" s="38"/>
      <c r="CQ983" s="38"/>
      <c r="CR983" s="38"/>
      <c r="CS983" s="38"/>
      <c r="CT983" s="38"/>
      <c r="CU983" s="38"/>
      <c r="CV983" s="38"/>
      <c r="CW983" s="38"/>
      <c r="CX983" s="38"/>
      <c r="CY983" s="38"/>
      <c r="CZ983" s="38"/>
      <c r="DA983" s="38"/>
      <c r="DB983" s="38"/>
      <c r="DC983" s="38"/>
      <c r="DD983" s="38"/>
      <c r="DE983" s="38"/>
      <c r="DF983" s="38"/>
      <c r="DG983" s="38"/>
      <c r="DH983" s="38"/>
      <c r="DI983" s="38"/>
      <c r="DJ983" s="38"/>
      <c r="DK983" s="38"/>
      <c r="DL983" s="38"/>
      <c r="DM983" s="38"/>
      <c r="DN983" s="38"/>
      <c r="DO983" s="38"/>
      <c r="DP983" s="38"/>
      <c r="DQ983" s="38"/>
      <c r="DR983" s="38"/>
      <c r="DS983" s="38"/>
      <c r="DT983" s="38"/>
      <c r="DU983" s="38"/>
      <c r="DV983" s="38"/>
      <c r="DW983" s="38"/>
      <c r="DX983" s="38"/>
      <c r="DY983" s="38"/>
      <c r="DZ983" s="38"/>
      <c r="EA983" s="38"/>
      <c r="EB983" s="38"/>
      <c r="EC983" s="38"/>
      <c r="ED983" s="38"/>
      <c r="EE983" s="38"/>
      <c r="EF983" s="38"/>
      <c r="EG983" s="38"/>
      <c r="EH983" s="38"/>
      <c r="EI983" s="38"/>
      <c r="EJ983" s="38"/>
      <c r="EK983" s="38"/>
      <c r="EL983" s="38"/>
      <c r="EM983" s="38"/>
      <c r="EN983" s="38"/>
      <c r="EO983" s="38"/>
      <c r="EP983" s="38"/>
      <c r="EQ983" s="38"/>
      <c r="ER983" s="38"/>
      <c r="ES983" s="38"/>
      <c r="ET983" s="38"/>
      <c r="EU983" s="38"/>
      <c r="EV983" s="38"/>
      <c r="EW983" s="38"/>
      <c r="EX983" s="38"/>
      <c r="EY983" s="38"/>
      <c r="EZ983" s="38"/>
    </row>
    <row r="984" spans="1:156" ht="20.100000000000001" customHeight="1" x14ac:dyDescent="0.25">
      <c r="A984" s="43"/>
      <c r="B984" s="54"/>
      <c r="C984" s="55"/>
      <c r="D984" s="43"/>
      <c r="E984" s="43"/>
      <c r="F984" s="43"/>
      <c r="G984" s="43"/>
      <c r="H984" s="43"/>
      <c r="I984" s="56"/>
      <c r="J984" s="38"/>
      <c r="L984" s="41"/>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c r="CR984" s="38"/>
      <c r="CS984" s="38"/>
      <c r="CT984" s="38"/>
      <c r="CU984" s="38"/>
      <c r="CV984" s="38"/>
      <c r="CW984" s="38"/>
      <c r="CX984" s="38"/>
      <c r="CY984" s="38"/>
      <c r="CZ984" s="38"/>
      <c r="DA984" s="38"/>
      <c r="DB984" s="38"/>
      <c r="DC984" s="38"/>
      <c r="DD984" s="38"/>
      <c r="DE984" s="38"/>
      <c r="DF984" s="38"/>
      <c r="DG984" s="38"/>
      <c r="DH984" s="38"/>
      <c r="DI984" s="38"/>
      <c r="DJ984" s="38"/>
      <c r="DK984" s="38"/>
      <c r="DL984" s="38"/>
      <c r="DM984" s="38"/>
      <c r="DN984" s="38"/>
      <c r="DO984" s="38"/>
      <c r="DP984" s="38"/>
      <c r="DQ984" s="38"/>
      <c r="DR984" s="38"/>
      <c r="DS984" s="38"/>
      <c r="DT984" s="38"/>
      <c r="DU984" s="38"/>
      <c r="DV984" s="38"/>
      <c r="DW984" s="38"/>
      <c r="DX984" s="38"/>
      <c r="DY984" s="38"/>
      <c r="DZ984" s="38"/>
      <c r="EA984" s="38"/>
      <c r="EB984" s="38"/>
      <c r="EC984" s="38"/>
      <c r="ED984" s="38"/>
      <c r="EE984" s="38"/>
      <c r="EF984" s="38"/>
      <c r="EG984" s="38"/>
      <c r="EH984" s="38"/>
      <c r="EI984" s="38"/>
      <c r="EJ984" s="38"/>
      <c r="EK984" s="38"/>
      <c r="EL984" s="38"/>
      <c r="EM984" s="38"/>
      <c r="EN984" s="38"/>
      <c r="EO984" s="38"/>
      <c r="EP984" s="38"/>
      <c r="EQ984" s="38"/>
      <c r="ER984" s="38"/>
      <c r="ES984" s="38"/>
      <c r="ET984" s="38"/>
      <c r="EU984" s="38"/>
      <c r="EV984" s="38"/>
      <c r="EW984" s="38"/>
      <c r="EX984" s="38"/>
      <c r="EY984" s="38"/>
      <c r="EZ984" s="38"/>
    </row>
    <row r="985" spans="1:156" ht="20.100000000000001" customHeight="1" x14ac:dyDescent="0.25">
      <c r="A985" s="43"/>
      <c r="B985" s="54"/>
      <c r="C985" s="55"/>
      <c r="D985" s="43"/>
      <c r="E985" s="43"/>
      <c r="F985" s="43"/>
      <c r="G985" s="43"/>
      <c r="H985" s="43"/>
      <c r="I985" s="56"/>
      <c r="J985" s="38"/>
      <c r="L985" s="41"/>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c r="BC985" s="38"/>
      <c r="BD985" s="38"/>
      <c r="BE985" s="38"/>
      <c r="BF985" s="38"/>
      <c r="BG985" s="38"/>
      <c r="BH985" s="38"/>
      <c r="BI985" s="38"/>
      <c r="BJ985" s="38"/>
      <c r="BK985" s="38"/>
      <c r="BL985" s="38"/>
      <c r="BM985" s="38"/>
      <c r="BN985" s="38"/>
      <c r="BO985" s="38"/>
      <c r="BP985" s="38"/>
      <c r="BQ985" s="38"/>
      <c r="BR985" s="38"/>
      <c r="BS985" s="38"/>
      <c r="BT985" s="38"/>
      <c r="BU985" s="38"/>
      <c r="BV985" s="38"/>
      <c r="BW985" s="38"/>
      <c r="BX985" s="38"/>
      <c r="BY985" s="38"/>
      <c r="BZ985" s="38"/>
      <c r="CA985" s="38"/>
      <c r="CB985" s="38"/>
      <c r="CC985" s="38"/>
      <c r="CD985" s="38"/>
      <c r="CE985" s="38"/>
      <c r="CF985" s="38"/>
      <c r="CG985" s="38"/>
      <c r="CH985" s="38"/>
      <c r="CI985" s="38"/>
      <c r="CJ985" s="38"/>
      <c r="CK985" s="38"/>
      <c r="CL985" s="38"/>
      <c r="CM985" s="38"/>
      <c r="CN985" s="38"/>
      <c r="CO985" s="38"/>
      <c r="CP985" s="38"/>
      <c r="CQ985" s="38"/>
      <c r="CR985" s="38"/>
      <c r="CS985" s="38"/>
      <c r="CT985" s="38"/>
      <c r="CU985" s="38"/>
      <c r="CV985" s="38"/>
      <c r="CW985" s="38"/>
      <c r="CX985" s="38"/>
      <c r="CY985" s="38"/>
      <c r="CZ985" s="38"/>
      <c r="DA985" s="38"/>
      <c r="DB985" s="38"/>
      <c r="DC985" s="38"/>
      <c r="DD985" s="38"/>
      <c r="DE985" s="38"/>
      <c r="DF985" s="38"/>
      <c r="DG985" s="38"/>
      <c r="DH985" s="38"/>
      <c r="DI985" s="38"/>
      <c r="DJ985" s="38"/>
      <c r="DK985" s="38"/>
      <c r="DL985" s="38"/>
      <c r="DM985" s="38"/>
      <c r="DN985" s="38"/>
      <c r="DO985" s="38"/>
      <c r="DP985" s="38"/>
      <c r="DQ985" s="38"/>
      <c r="DR985" s="38"/>
      <c r="DS985" s="38"/>
      <c r="DT985" s="38"/>
      <c r="DU985" s="38"/>
      <c r="DV985" s="38"/>
      <c r="DW985" s="38"/>
      <c r="DX985" s="38"/>
      <c r="DY985" s="38"/>
      <c r="DZ985" s="38"/>
      <c r="EA985" s="38"/>
      <c r="EB985" s="38"/>
      <c r="EC985" s="38"/>
      <c r="ED985" s="38"/>
      <c r="EE985" s="38"/>
      <c r="EF985" s="38"/>
      <c r="EG985" s="38"/>
      <c r="EH985" s="38"/>
      <c r="EI985" s="38"/>
      <c r="EJ985" s="38"/>
      <c r="EK985" s="38"/>
      <c r="EL985" s="38"/>
      <c r="EM985" s="38"/>
      <c r="EN985" s="38"/>
      <c r="EO985" s="38"/>
      <c r="EP985" s="38"/>
      <c r="EQ985" s="38"/>
      <c r="ER985" s="38"/>
      <c r="ES985" s="38"/>
      <c r="ET985" s="38"/>
      <c r="EU985" s="38"/>
      <c r="EV985" s="38"/>
      <c r="EW985" s="38"/>
      <c r="EX985" s="38"/>
      <c r="EY985" s="38"/>
      <c r="EZ985" s="38"/>
    </row>
    <row r="986" spans="1:156" ht="20.100000000000001" customHeight="1" x14ac:dyDescent="0.25">
      <c r="A986" s="43"/>
      <c r="B986" s="54"/>
      <c r="C986" s="55"/>
      <c r="D986" s="43"/>
      <c r="E986" s="43"/>
      <c r="F986" s="43"/>
      <c r="G986" s="43"/>
      <c r="H986" s="43"/>
      <c r="I986" s="56"/>
      <c r="J986" s="38"/>
      <c r="L986" s="41"/>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c r="CR986" s="38"/>
      <c r="CS986" s="38"/>
      <c r="CT986" s="38"/>
      <c r="CU986" s="38"/>
      <c r="CV986" s="38"/>
      <c r="CW986" s="38"/>
      <c r="CX986" s="38"/>
      <c r="CY986" s="38"/>
      <c r="CZ986" s="38"/>
      <c r="DA986" s="38"/>
      <c r="DB986" s="38"/>
      <c r="DC986" s="38"/>
      <c r="DD986" s="38"/>
      <c r="DE986" s="38"/>
      <c r="DF986" s="38"/>
      <c r="DG986" s="38"/>
      <c r="DH986" s="38"/>
      <c r="DI986" s="38"/>
      <c r="DJ986" s="38"/>
      <c r="DK986" s="38"/>
      <c r="DL986" s="38"/>
      <c r="DM986" s="38"/>
      <c r="DN986" s="38"/>
      <c r="DO986" s="38"/>
      <c r="DP986" s="38"/>
      <c r="DQ986" s="38"/>
      <c r="DR986" s="38"/>
      <c r="DS986" s="38"/>
      <c r="DT986" s="38"/>
      <c r="DU986" s="38"/>
      <c r="DV986" s="38"/>
      <c r="DW986" s="38"/>
      <c r="DX986" s="38"/>
      <c r="DY986" s="38"/>
      <c r="DZ986" s="38"/>
      <c r="EA986" s="38"/>
      <c r="EB986" s="38"/>
      <c r="EC986" s="38"/>
      <c r="ED986" s="38"/>
      <c r="EE986" s="38"/>
      <c r="EF986" s="38"/>
      <c r="EG986" s="38"/>
      <c r="EH986" s="38"/>
      <c r="EI986" s="38"/>
      <c r="EJ986" s="38"/>
      <c r="EK986" s="38"/>
      <c r="EL986" s="38"/>
      <c r="EM986" s="38"/>
      <c r="EN986" s="38"/>
      <c r="EO986" s="38"/>
      <c r="EP986" s="38"/>
      <c r="EQ986" s="38"/>
      <c r="ER986" s="38"/>
      <c r="ES986" s="38"/>
      <c r="ET986" s="38"/>
      <c r="EU986" s="38"/>
      <c r="EV986" s="38"/>
      <c r="EW986" s="38"/>
      <c r="EX986" s="38"/>
      <c r="EY986" s="38"/>
      <c r="EZ986" s="38"/>
    </row>
    <row r="987" spans="1:156" ht="20.100000000000001" customHeight="1" x14ac:dyDescent="0.25">
      <c r="A987" s="43"/>
      <c r="B987" s="54"/>
      <c r="C987" s="55"/>
      <c r="D987" s="43"/>
      <c r="E987" s="43"/>
      <c r="F987" s="43"/>
      <c r="G987" s="43"/>
      <c r="H987" s="43"/>
      <c r="I987" s="56"/>
      <c r="J987" s="38"/>
      <c r="L987" s="41"/>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c r="BC987" s="38"/>
      <c r="BD987" s="38"/>
      <c r="BE987" s="38"/>
      <c r="BF987" s="38"/>
      <c r="BG987" s="38"/>
      <c r="BH987" s="38"/>
      <c r="BI987" s="38"/>
      <c r="BJ987" s="38"/>
      <c r="BK987" s="38"/>
      <c r="BL987" s="38"/>
      <c r="BM987" s="38"/>
      <c r="BN987" s="38"/>
      <c r="BO987" s="38"/>
      <c r="BP987" s="38"/>
      <c r="BQ987" s="38"/>
      <c r="BR987" s="38"/>
      <c r="BS987" s="38"/>
      <c r="BT987" s="38"/>
      <c r="BU987" s="38"/>
      <c r="BV987" s="38"/>
      <c r="BW987" s="38"/>
      <c r="BX987" s="38"/>
      <c r="BY987" s="38"/>
      <c r="BZ987" s="38"/>
      <c r="CA987" s="38"/>
      <c r="CB987" s="38"/>
      <c r="CC987" s="38"/>
      <c r="CD987" s="38"/>
      <c r="CE987" s="38"/>
      <c r="CF987" s="38"/>
      <c r="CG987" s="38"/>
      <c r="CH987" s="38"/>
      <c r="CI987" s="38"/>
      <c r="CJ987" s="38"/>
      <c r="CK987" s="38"/>
      <c r="CL987" s="38"/>
      <c r="CM987" s="38"/>
      <c r="CN987" s="38"/>
      <c r="CO987" s="38"/>
      <c r="CP987" s="38"/>
      <c r="CQ987" s="38"/>
      <c r="CR987" s="38"/>
      <c r="CS987" s="38"/>
      <c r="CT987" s="38"/>
      <c r="CU987" s="38"/>
      <c r="CV987" s="38"/>
      <c r="CW987" s="38"/>
      <c r="CX987" s="38"/>
      <c r="CY987" s="38"/>
      <c r="CZ987" s="38"/>
      <c r="DA987" s="38"/>
      <c r="DB987" s="38"/>
      <c r="DC987" s="38"/>
      <c r="DD987" s="38"/>
      <c r="DE987" s="38"/>
      <c r="DF987" s="38"/>
      <c r="DG987" s="38"/>
      <c r="DH987" s="38"/>
      <c r="DI987" s="38"/>
      <c r="DJ987" s="38"/>
      <c r="DK987" s="38"/>
      <c r="DL987" s="38"/>
      <c r="DM987" s="38"/>
      <c r="DN987" s="38"/>
      <c r="DO987" s="38"/>
      <c r="DP987" s="38"/>
      <c r="DQ987" s="38"/>
      <c r="DR987" s="38"/>
      <c r="DS987" s="38"/>
      <c r="DT987" s="38"/>
      <c r="DU987" s="38"/>
      <c r="DV987" s="38"/>
      <c r="DW987" s="38"/>
      <c r="DX987" s="38"/>
      <c r="DY987" s="38"/>
      <c r="DZ987" s="38"/>
      <c r="EA987" s="38"/>
      <c r="EB987" s="38"/>
      <c r="EC987" s="38"/>
      <c r="ED987" s="38"/>
      <c r="EE987" s="38"/>
      <c r="EF987" s="38"/>
      <c r="EG987" s="38"/>
      <c r="EH987" s="38"/>
      <c r="EI987" s="38"/>
      <c r="EJ987" s="38"/>
      <c r="EK987" s="38"/>
      <c r="EL987" s="38"/>
      <c r="EM987" s="38"/>
      <c r="EN987" s="38"/>
      <c r="EO987" s="38"/>
      <c r="EP987" s="38"/>
      <c r="EQ987" s="38"/>
      <c r="ER987" s="38"/>
      <c r="ES987" s="38"/>
      <c r="ET987" s="38"/>
      <c r="EU987" s="38"/>
      <c r="EV987" s="38"/>
      <c r="EW987" s="38"/>
      <c r="EX987" s="38"/>
      <c r="EY987" s="38"/>
      <c r="EZ987" s="38"/>
    </row>
    <row r="988" spans="1:156" ht="20.100000000000001" customHeight="1" x14ac:dyDescent="0.25">
      <c r="A988" s="43"/>
      <c r="B988" s="54"/>
      <c r="C988" s="55"/>
      <c r="D988" s="43"/>
      <c r="E988" s="43"/>
      <c r="F988" s="43"/>
      <c r="G988" s="43"/>
      <c r="H988" s="43"/>
      <c r="I988" s="56"/>
      <c r="J988" s="38"/>
      <c r="L988" s="41"/>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c r="BC988" s="38"/>
      <c r="BD988" s="38"/>
      <c r="BE988" s="38"/>
      <c r="BF988" s="38"/>
      <c r="BG988" s="38"/>
      <c r="BH988" s="38"/>
      <c r="BI988" s="38"/>
      <c r="BJ988" s="38"/>
      <c r="BK988" s="38"/>
      <c r="BL988" s="38"/>
      <c r="BM988" s="38"/>
      <c r="BN988" s="38"/>
      <c r="BO988" s="38"/>
      <c r="BP988" s="38"/>
      <c r="BQ988" s="38"/>
      <c r="BR988" s="38"/>
      <c r="BS988" s="38"/>
      <c r="BT988" s="38"/>
      <c r="BU988" s="38"/>
      <c r="BV988" s="38"/>
      <c r="BW988" s="38"/>
      <c r="BX988" s="38"/>
      <c r="BY988" s="38"/>
      <c r="BZ988" s="38"/>
      <c r="CA988" s="38"/>
      <c r="CB988" s="38"/>
      <c r="CC988" s="38"/>
      <c r="CD988" s="38"/>
      <c r="CE988" s="38"/>
      <c r="CF988" s="38"/>
      <c r="CG988" s="38"/>
      <c r="CH988" s="38"/>
      <c r="CI988" s="38"/>
      <c r="CJ988" s="38"/>
      <c r="CK988" s="38"/>
      <c r="CL988" s="38"/>
      <c r="CM988" s="38"/>
      <c r="CN988" s="38"/>
      <c r="CO988" s="38"/>
      <c r="CP988" s="38"/>
      <c r="CQ988" s="38"/>
      <c r="CR988" s="38"/>
      <c r="CS988" s="38"/>
      <c r="CT988" s="38"/>
      <c r="CU988" s="38"/>
      <c r="CV988" s="38"/>
      <c r="CW988" s="38"/>
      <c r="CX988" s="38"/>
      <c r="CY988" s="38"/>
      <c r="CZ988" s="38"/>
      <c r="DA988" s="38"/>
      <c r="DB988" s="38"/>
      <c r="DC988" s="38"/>
      <c r="DD988" s="38"/>
      <c r="DE988" s="38"/>
      <c r="DF988" s="38"/>
      <c r="DG988" s="38"/>
      <c r="DH988" s="38"/>
      <c r="DI988" s="38"/>
      <c r="DJ988" s="38"/>
      <c r="DK988" s="38"/>
      <c r="DL988" s="38"/>
      <c r="DM988" s="38"/>
      <c r="DN988" s="38"/>
      <c r="DO988" s="38"/>
      <c r="DP988" s="38"/>
      <c r="DQ988" s="38"/>
      <c r="DR988" s="38"/>
      <c r="DS988" s="38"/>
      <c r="DT988" s="38"/>
      <c r="DU988" s="38"/>
      <c r="DV988" s="38"/>
      <c r="DW988" s="38"/>
      <c r="DX988" s="38"/>
      <c r="DY988" s="38"/>
      <c r="DZ988" s="38"/>
      <c r="EA988" s="38"/>
      <c r="EB988" s="38"/>
      <c r="EC988" s="38"/>
      <c r="ED988" s="38"/>
      <c r="EE988" s="38"/>
      <c r="EF988" s="38"/>
      <c r="EG988" s="38"/>
      <c r="EH988" s="38"/>
      <c r="EI988" s="38"/>
      <c r="EJ988" s="38"/>
      <c r="EK988" s="38"/>
      <c r="EL988" s="38"/>
      <c r="EM988" s="38"/>
      <c r="EN988" s="38"/>
      <c r="EO988" s="38"/>
      <c r="EP988" s="38"/>
      <c r="EQ988" s="38"/>
      <c r="ER988" s="38"/>
      <c r="ES988" s="38"/>
      <c r="ET988" s="38"/>
      <c r="EU988" s="38"/>
      <c r="EV988" s="38"/>
      <c r="EW988" s="38"/>
      <c r="EX988" s="38"/>
      <c r="EY988" s="38"/>
      <c r="EZ988" s="38"/>
    </row>
    <row r="989" spans="1:156" ht="20.100000000000001" customHeight="1" x14ac:dyDescent="0.25">
      <c r="A989" s="43"/>
      <c r="B989" s="54"/>
      <c r="C989" s="55"/>
      <c r="D989" s="43"/>
      <c r="E989" s="43"/>
      <c r="F989" s="43"/>
      <c r="G989" s="43"/>
      <c r="H989" s="43"/>
      <c r="I989" s="56"/>
      <c r="J989" s="38"/>
      <c r="L989" s="41"/>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c r="BC989" s="38"/>
      <c r="BD989" s="38"/>
      <c r="BE989" s="38"/>
      <c r="BF989" s="38"/>
      <c r="BG989" s="38"/>
      <c r="BH989" s="38"/>
      <c r="BI989" s="38"/>
      <c r="BJ989" s="38"/>
      <c r="BK989" s="38"/>
      <c r="BL989" s="38"/>
      <c r="BM989" s="38"/>
      <c r="BN989" s="38"/>
      <c r="BO989" s="38"/>
      <c r="BP989" s="38"/>
      <c r="BQ989" s="38"/>
      <c r="BR989" s="38"/>
      <c r="BS989" s="38"/>
      <c r="BT989" s="38"/>
      <c r="BU989" s="38"/>
      <c r="BV989" s="38"/>
      <c r="BW989" s="38"/>
      <c r="BX989" s="38"/>
      <c r="BY989" s="38"/>
      <c r="BZ989" s="38"/>
      <c r="CA989" s="38"/>
      <c r="CB989" s="38"/>
      <c r="CC989" s="38"/>
      <c r="CD989" s="38"/>
      <c r="CE989" s="38"/>
      <c r="CF989" s="38"/>
      <c r="CG989" s="38"/>
      <c r="CH989" s="38"/>
      <c r="CI989" s="38"/>
      <c r="CJ989" s="38"/>
      <c r="CK989" s="38"/>
      <c r="CL989" s="38"/>
      <c r="CM989" s="38"/>
      <c r="CN989" s="38"/>
      <c r="CO989" s="38"/>
      <c r="CP989" s="38"/>
      <c r="CQ989" s="38"/>
      <c r="CR989" s="38"/>
      <c r="CS989" s="38"/>
      <c r="CT989" s="38"/>
      <c r="CU989" s="38"/>
      <c r="CV989" s="38"/>
      <c r="CW989" s="38"/>
      <c r="CX989" s="38"/>
      <c r="CY989" s="38"/>
      <c r="CZ989" s="38"/>
      <c r="DA989" s="38"/>
      <c r="DB989" s="38"/>
      <c r="DC989" s="38"/>
      <c r="DD989" s="38"/>
      <c r="DE989" s="38"/>
      <c r="DF989" s="38"/>
      <c r="DG989" s="38"/>
      <c r="DH989" s="38"/>
      <c r="DI989" s="38"/>
      <c r="DJ989" s="38"/>
      <c r="DK989" s="38"/>
      <c r="DL989" s="38"/>
      <c r="DM989" s="38"/>
      <c r="DN989" s="38"/>
      <c r="DO989" s="38"/>
      <c r="DP989" s="38"/>
      <c r="DQ989" s="38"/>
      <c r="DR989" s="38"/>
      <c r="DS989" s="38"/>
      <c r="DT989" s="38"/>
      <c r="DU989" s="38"/>
      <c r="DV989" s="38"/>
      <c r="DW989" s="38"/>
      <c r="DX989" s="38"/>
      <c r="DY989" s="38"/>
      <c r="DZ989" s="38"/>
      <c r="EA989" s="38"/>
      <c r="EB989" s="38"/>
      <c r="EC989" s="38"/>
      <c r="ED989" s="38"/>
      <c r="EE989" s="38"/>
      <c r="EF989" s="38"/>
      <c r="EG989" s="38"/>
      <c r="EH989" s="38"/>
      <c r="EI989" s="38"/>
      <c r="EJ989" s="38"/>
      <c r="EK989" s="38"/>
      <c r="EL989" s="38"/>
      <c r="EM989" s="38"/>
      <c r="EN989" s="38"/>
      <c r="EO989" s="38"/>
      <c r="EP989" s="38"/>
      <c r="EQ989" s="38"/>
      <c r="ER989" s="38"/>
      <c r="ES989" s="38"/>
      <c r="ET989" s="38"/>
      <c r="EU989" s="38"/>
      <c r="EV989" s="38"/>
      <c r="EW989" s="38"/>
      <c r="EX989" s="38"/>
      <c r="EY989" s="38"/>
      <c r="EZ989" s="38"/>
    </row>
    <row r="990" spans="1:156" ht="20.100000000000001" customHeight="1" x14ac:dyDescent="0.25">
      <c r="A990" s="43"/>
      <c r="B990" s="54"/>
      <c r="C990" s="55"/>
      <c r="D990" s="43"/>
      <c r="E990" s="43"/>
      <c r="F990" s="43"/>
      <c r="G990" s="43"/>
      <c r="H990" s="43"/>
      <c r="I990" s="56"/>
      <c r="J990" s="38"/>
      <c r="L990" s="41"/>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c r="CR990" s="38"/>
      <c r="CS990" s="38"/>
      <c r="CT990" s="38"/>
      <c r="CU990" s="38"/>
      <c r="CV990" s="38"/>
      <c r="CW990" s="38"/>
      <c r="CX990" s="38"/>
      <c r="CY990" s="38"/>
      <c r="CZ990" s="38"/>
      <c r="DA990" s="38"/>
      <c r="DB990" s="38"/>
      <c r="DC990" s="38"/>
      <c r="DD990" s="38"/>
      <c r="DE990" s="38"/>
      <c r="DF990" s="38"/>
      <c r="DG990" s="38"/>
      <c r="DH990" s="38"/>
      <c r="DI990" s="38"/>
      <c r="DJ990" s="38"/>
      <c r="DK990" s="38"/>
      <c r="DL990" s="38"/>
      <c r="DM990" s="38"/>
      <c r="DN990" s="38"/>
      <c r="DO990" s="38"/>
      <c r="DP990" s="38"/>
      <c r="DQ990" s="38"/>
      <c r="DR990" s="38"/>
      <c r="DS990" s="38"/>
      <c r="DT990" s="38"/>
      <c r="DU990" s="38"/>
      <c r="DV990" s="38"/>
      <c r="DW990" s="38"/>
      <c r="DX990" s="38"/>
      <c r="DY990" s="38"/>
      <c r="DZ990" s="38"/>
      <c r="EA990" s="38"/>
      <c r="EB990" s="38"/>
      <c r="EC990" s="38"/>
      <c r="ED990" s="38"/>
      <c r="EE990" s="38"/>
      <c r="EF990" s="38"/>
      <c r="EG990" s="38"/>
      <c r="EH990" s="38"/>
      <c r="EI990" s="38"/>
      <c r="EJ990" s="38"/>
      <c r="EK990" s="38"/>
      <c r="EL990" s="38"/>
      <c r="EM990" s="38"/>
      <c r="EN990" s="38"/>
      <c r="EO990" s="38"/>
      <c r="EP990" s="38"/>
      <c r="EQ990" s="38"/>
      <c r="ER990" s="38"/>
      <c r="ES990" s="38"/>
      <c r="ET990" s="38"/>
      <c r="EU990" s="38"/>
      <c r="EV990" s="38"/>
      <c r="EW990" s="38"/>
      <c r="EX990" s="38"/>
      <c r="EY990" s="38"/>
      <c r="EZ990" s="38"/>
    </row>
    <row r="991" spans="1:156" ht="20.100000000000001" customHeight="1" x14ac:dyDescent="0.25">
      <c r="A991" s="43"/>
      <c r="B991" s="54"/>
      <c r="C991" s="55"/>
      <c r="D991" s="43"/>
      <c r="E991" s="43"/>
      <c r="F991" s="43"/>
      <c r="G991" s="43"/>
      <c r="H991" s="43"/>
      <c r="I991" s="56"/>
      <c r="J991" s="38"/>
      <c r="L991" s="41"/>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c r="BC991" s="38"/>
      <c r="BD991" s="38"/>
      <c r="BE991" s="38"/>
      <c r="BF991" s="38"/>
      <c r="BG991" s="38"/>
      <c r="BH991" s="38"/>
      <c r="BI991" s="38"/>
      <c r="BJ991" s="38"/>
      <c r="BK991" s="38"/>
      <c r="BL991" s="38"/>
      <c r="BM991" s="38"/>
      <c r="BN991" s="38"/>
      <c r="BO991" s="38"/>
      <c r="BP991" s="38"/>
      <c r="BQ991" s="38"/>
      <c r="BR991" s="38"/>
      <c r="BS991" s="38"/>
      <c r="BT991" s="38"/>
      <c r="BU991" s="38"/>
      <c r="BV991" s="38"/>
      <c r="BW991" s="38"/>
      <c r="BX991" s="38"/>
      <c r="BY991" s="38"/>
      <c r="BZ991" s="38"/>
      <c r="CA991" s="38"/>
      <c r="CB991" s="38"/>
      <c r="CC991" s="38"/>
      <c r="CD991" s="38"/>
      <c r="CE991" s="38"/>
      <c r="CF991" s="38"/>
      <c r="CG991" s="38"/>
      <c r="CH991" s="38"/>
      <c r="CI991" s="38"/>
      <c r="CJ991" s="38"/>
      <c r="CK991" s="38"/>
      <c r="CL991" s="38"/>
      <c r="CM991" s="38"/>
      <c r="CN991" s="38"/>
      <c r="CO991" s="38"/>
      <c r="CP991" s="38"/>
      <c r="CQ991" s="38"/>
      <c r="CR991" s="38"/>
      <c r="CS991" s="38"/>
      <c r="CT991" s="38"/>
      <c r="CU991" s="38"/>
      <c r="CV991" s="38"/>
      <c r="CW991" s="38"/>
      <c r="CX991" s="38"/>
      <c r="CY991" s="38"/>
      <c r="CZ991" s="38"/>
      <c r="DA991" s="38"/>
      <c r="DB991" s="38"/>
      <c r="DC991" s="38"/>
      <c r="DD991" s="38"/>
      <c r="DE991" s="38"/>
      <c r="DF991" s="38"/>
      <c r="DG991" s="38"/>
      <c r="DH991" s="38"/>
      <c r="DI991" s="38"/>
      <c r="DJ991" s="38"/>
      <c r="DK991" s="38"/>
      <c r="DL991" s="38"/>
      <c r="DM991" s="38"/>
      <c r="DN991" s="38"/>
      <c r="DO991" s="38"/>
      <c r="DP991" s="38"/>
      <c r="DQ991" s="38"/>
      <c r="DR991" s="38"/>
      <c r="DS991" s="38"/>
      <c r="DT991" s="38"/>
      <c r="DU991" s="38"/>
      <c r="DV991" s="38"/>
      <c r="DW991" s="38"/>
      <c r="DX991" s="38"/>
      <c r="DY991" s="38"/>
      <c r="DZ991" s="38"/>
      <c r="EA991" s="38"/>
      <c r="EB991" s="38"/>
      <c r="EC991" s="38"/>
      <c r="ED991" s="38"/>
      <c r="EE991" s="38"/>
      <c r="EF991" s="38"/>
      <c r="EG991" s="38"/>
      <c r="EH991" s="38"/>
      <c r="EI991" s="38"/>
      <c r="EJ991" s="38"/>
      <c r="EK991" s="38"/>
      <c r="EL991" s="38"/>
      <c r="EM991" s="38"/>
      <c r="EN991" s="38"/>
      <c r="EO991" s="38"/>
      <c r="EP991" s="38"/>
      <c r="EQ991" s="38"/>
      <c r="ER991" s="38"/>
      <c r="ES991" s="38"/>
      <c r="ET991" s="38"/>
      <c r="EU991" s="38"/>
      <c r="EV991" s="38"/>
      <c r="EW991" s="38"/>
      <c r="EX991" s="38"/>
      <c r="EY991" s="38"/>
      <c r="EZ991" s="38"/>
    </row>
    <row r="992" spans="1:156" ht="20.100000000000001" customHeight="1" x14ac:dyDescent="0.25">
      <c r="A992" s="43"/>
      <c r="B992" s="54"/>
      <c r="C992" s="55"/>
      <c r="D992" s="43"/>
      <c r="E992" s="43"/>
      <c r="F992" s="43"/>
      <c r="G992" s="43"/>
      <c r="H992" s="43"/>
      <c r="I992" s="56"/>
      <c r="J992" s="38"/>
      <c r="L992" s="41"/>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c r="CR992" s="38"/>
      <c r="CS992" s="38"/>
      <c r="CT992" s="38"/>
      <c r="CU992" s="38"/>
      <c r="CV992" s="38"/>
      <c r="CW992" s="38"/>
      <c r="CX992" s="38"/>
      <c r="CY992" s="38"/>
      <c r="CZ992" s="38"/>
      <c r="DA992" s="38"/>
      <c r="DB992" s="38"/>
      <c r="DC992" s="38"/>
      <c r="DD992" s="38"/>
      <c r="DE992" s="38"/>
      <c r="DF992" s="38"/>
      <c r="DG992" s="38"/>
      <c r="DH992" s="38"/>
      <c r="DI992" s="38"/>
      <c r="DJ992" s="38"/>
      <c r="DK992" s="38"/>
      <c r="DL992" s="38"/>
      <c r="DM992" s="38"/>
      <c r="DN992" s="38"/>
      <c r="DO992" s="38"/>
      <c r="DP992" s="38"/>
      <c r="DQ992" s="38"/>
      <c r="DR992" s="38"/>
      <c r="DS992" s="38"/>
      <c r="DT992" s="38"/>
      <c r="DU992" s="38"/>
      <c r="DV992" s="38"/>
      <c r="DW992" s="38"/>
      <c r="DX992" s="38"/>
      <c r="DY992" s="38"/>
      <c r="DZ992" s="38"/>
      <c r="EA992" s="38"/>
      <c r="EB992" s="38"/>
      <c r="EC992" s="38"/>
      <c r="ED992" s="38"/>
      <c r="EE992" s="38"/>
      <c r="EF992" s="38"/>
      <c r="EG992" s="38"/>
      <c r="EH992" s="38"/>
      <c r="EI992" s="38"/>
      <c r="EJ992" s="38"/>
      <c r="EK992" s="38"/>
      <c r="EL992" s="38"/>
      <c r="EM992" s="38"/>
      <c r="EN992" s="38"/>
      <c r="EO992" s="38"/>
      <c r="EP992" s="38"/>
      <c r="EQ992" s="38"/>
      <c r="ER992" s="38"/>
      <c r="ES992" s="38"/>
      <c r="ET992" s="38"/>
      <c r="EU992" s="38"/>
      <c r="EV992" s="38"/>
      <c r="EW992" s="38"/>
      <c r="EX992" s="38"/>
      <c r="EY992" s="38"/>
      <c r="EZ992" s="38"/>
    </row>
    <row r="993" spans="1:156" ht="20.100000000000001" customHeight="1" x14ac:dyDescent="0.25">
      <c r="A993" s="43"/>
      <c r="B993" s="54"/>
      <c r="C993" s="55"/>
      <c r="D993" s="43"/>
      <c r="E993" s="43"/>
      <c r="F993" s="43"/>
      <c r="G993" s="43"/>
      <c r="H993" s="43"/>
      <c r="I993" s="56"/>
      <c r="J993" s="38"/>
      <c r="L993" s="41"/>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38"/>
      <c r="BL993" s="38"/>
      <c r="BM993" s="38"/>
      <c r="BN993" s="38"/>
      <c r="BO993" s="38"/>
      <c r="BP993" s="38"/>
      <c r="BQ993" s="38"/>
      <c r="BR993" s="38"/>
      <c r="BS993" s="38"/>
      <c r="BT993" s="38"/>
      <c r="BU993" s="38"/>
      <c r="BV993" s="38"/>
      <c r="BW993" s="38"/>
      <c r="BX993" s="38"/>
      <c r="BY993" s="38"/>
      <c r="BZ993" s="38"/>
      <c r="CA993" s="38"/>
      <c r="CB993" s="38"/>
      <c r="CC993" s="38"/>
      <c r="CD993" s="38"/>
      <c r="CE993" s="38"/>
      <c r="CF993" s="38"/>
      <c r="CG993" s="38"/>
      <c r="CH993" s="38"/>
      <c r="CI993" s="38"/>
      <c r="CJ993" s="38"/>
      <c r="CK993" s="38"/>
      <c r="CL993" s="38"/>
      <c r="CM993" s="38"/>
      <c r="CN993" s="38"/>
      <c r="CO993" s="38"/>
      <c r="CP993" s="38"/>
      <c r="CQ993" s="38"/>
      <c r="CR993" s="38"/>
      <c r="CS993" s="38"/>
      <c r="CT993" s="38"/>
      <c r="CU993" s="38"/>
      <c r="CV993" s="38"/>
      <c r="CW993" s="38"/>
      <c r="CX993" s="38"/>
      <c r="CY993" s="38"/>
      <c r="CZ993" s="38"/>
      <c r="DA993" s="38"/>
      <c r="DB993" s="38"/>
      <c r="DC993" s="38"/>
      <c r="DD993" s="38"/>
      <c r="DE993" s="38"/>
      <c r="DF993" s="38"/>
      <c r="DG993" s="38"/>
      <c r="DH993" s="38"/>
      <c r="DI993" s="38"/>
      <c r="DJ993" s="38"/>
      <c r="DK993" s="38"/>
      <c r="DL993" s="38"/>
      <c r="DM993" s="38"/>
      <c r="DN993" s="38"/>
      <c r="DO993" s="38"/>
      <c r="DP993" s="38"/>
      <c r="DQ993" s="38"/>
      <c r="DR993" s="38"/>
      <c r="DS993" s="38"/>
      <c r="DT993" s="38"/>
      <c r="DU993" s="38"/>
      <c r="DV993" s="38"/>
      <c r="DW993" s="38"/>
      <c r="DX993" s="38"/>
      <c r="DY993" s="38"/>
      <c r="DZ993" s="38"/>
      <c r="EA993" s="38"/>
      <c r="EB993" s="38"/>
      <c r="EC993" s="38"/>
      <c r="ED993" s="38"/>
      <c r="EE993" s="38"/>
      <c r="EF993" s="38"/>
      <c r="EG993" s="38"/>
      <c r="EH993" s="38"/>
      <c r="EI993" s="38"/>
      <c r="EJ993" s="38"/>
      <c r="EK993" s="38"/>
      <c r="EL993" s="38"/>
      <c r="EM993" s="38"/>
      <c r="EN993" s="38"/>
      <c r="EO993" s="38"/>
      <c r="EP993" s="38"/>
      <c r="EQ993" s="38"/>
      <c r="ER993" s="38"/>
      <c r="ES993" s="38"/>
      <c r="ET993" s="38"/>
      <c r="EU993" s="38"/>
      <c r="EV993" s="38"/>
      <c r="EW993" s="38"/>
      <c r="EX993" s="38"/>
      <c r="EY993" s="38"/>
      <c r="EZ993" s="38"/>
    </row>
    <row r="994" spans="1:156" ht="20.100000000000001" customHeight="1" x14ac:dyDescent="0.25">
      <c r="A994" s="43"/>
      <c r="B994" s="54"/>
      <c r="C994" s="55"/>
      <c r="D994" s="43"/>
      <c r="E994" s="43"/>
      <c r="F994" s="43"/>
      <c r="G994" s="43"/>
      <c r="H994" s="43"/>
      <c r="I994" s="56"/>
      <c r="J994" s="38"/>
      <c r="L994" s="41"/>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c r="BC994" s="38"/>
      <c r="BD994" s="38"/>
      <c r="BE994" s="38"/>
      <c r="BF994" s="38"/>
      <c r="BG994" s="38"/>
      <c r="BH994" s="38"/>
      <c r="BI994" s="38"/>
      <c r="BJ994" s="38"/>
      <c r="BK994" s="38"/>
      <c r="BL994" s="38"/>
      <c r="BM994" s="38"/>
      <c r="BN994" s="38"/>
      <c r="BO994" s="38"/>
      <c r="BP994" s="38"/>
      <c r="BQ994" s="38"/>
      <c r="BR994" s="38"/>
      <c r="BS994" s="38"/>
      <c r="BT994" s="38"/>
      <c r="BU994" s="38"/>
      <c r="BV994" s="38"/>
      <c r="BW994" s="38"/>
      <c r="BX994" s="38"/>
      <c r="BY994" s="38"/>
      <c r="BZ994" s="38"/>
      <c r="CA994" s="38"/>
      <c r="CB994" s="38"/>
      <c r="CC994" s="38"/>
      <c r="CD994" s="38"/>
      <c r="CE994" s="38"/>
      <c r="CF994" s="38"/>
      <c r="CG994" s="38"/>
      <c r="CH994" s="38"/>
      <c r="CI994" s="38"/>
      <c r="CJ994" s="38"/>
      <c r="CK994" s="38"/>
      <c r="CL994" s="38"/>
      <c r="CM994" s="38"/>
      <c r="CN994" s="38"/>
      <c r="CO994" s="38"/>
      <c r="CP994" s="38"/>
      <c r="CQ994" s="38"/>
      <c r="CR994" s="38"/>
      <c r="CS994" s="38"/>
      <c r="CT994" s="38"/>
      <c r="CU994" s="38"/>
      <c r="CV994" s="38"/>
      <c r="CW994" s="38"/>
      <c r="CX994" s="38"/>
      <c r="CY994" s="38"/>
      <c r="CZ994" s="38"/>
      <c r="DA994" s="38"/>
      <c r="DB994" s="38"/>
      <c r="DC994" s="38"/>
      <c r="DD994" s="38"/>
      <c r="DE994" s="38"/>
      <c r="DF994" s="38"/>
      <c r="DG994" s="38"/>
      <c r="DH994" s="38"/>
      <c r="DI994" s="38"/>
      <c r="DJ994" s="38"/>
      <c r="DK994" s="38"/>
      <c r="DL994" s="38"/>
      <c r="DM994" s="38"/>
      <c r="DN994" s="38"/>
      <c r="DO994" s="38"/>
      <c r="DP994" s="38"/>
      <c r="DQ994" s="38"/>
      <c r="DR994" s="38"/>
      <c r="DS994" s="38"/>
      <c r="DT994" s="38"/>
      <c r="DU994" s="38"/>
      <c r="DV994" s="38"/>
      <c r="DW994" s="38"/>
      <c r="DX994" s="38"/>
      <c r="DY994" s="38"/>
      <c r="DZ994" s="38"/>
      <c r="EA994" s="38"/>
      <c r="EB994" s="38"/>
      <c r="EC994" s="38"/>
      <c r="ED994" s="38"/>
      <c r="EE994" s="38"/>
      <c r="EF994" s="38"/>
      <c r="EG994" s="38"/>
      <c r="EH994" s="38"/>
      <c r="EI994" s="38"/>
      <c r="EJ994" s="38"/>
      <c r="EK994" s="38"/>
      <c r="EL994" s="38"/>
      <c r="EM994" s="38"/>
      <c r="EN994" s="38"/>
      <c r="EO994" s="38"/>
      <c r="EP994" s="38"/>
      <c r="EQ994" s="38"/>
      <c r="ER994" s="38"/>
      <c r="ES994" s="38"/>
      <c r="ET994" s="38"/>
      <c r="EU994" s="38"/>
      <c r="EV994" s="38"/>
      <c r="EW994" s="38"/>
      <c r="EX994" s="38"/>
      <c r="EY994" s="38"/>
      <c r="EZ994" s="38"/>
    </row>
    <row r="995" spans="1:156" ht="20.100000000000001" customHeight="1" x14ac:dyDescent="0.25">
      <c r="A995" s="43"/>
      <c r="B995" s="54"/>
      <c r="C995" s="55"/>
      <c r="D995" s="43"/>
      <c r="E995" s="43"/>
      <c r="F995" s="43"/>
      <c r="G995" s="43"/>
      <c r="H995" s="43"/>
      <c r="I995" s="56"/>
      <c r="J995" s="38"/>
      <c r="L995" s="41"/>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c r="BC995" s="38"/>
      <c r="BD995" s="38"/>
      <c r="BE995" s="38"/>
      <c r="BF995" s="38"/>
      <c r="BG995" s="38"/>
      <c r="BH995" s="38"/>
      <c r="BI995" s="38"/>
      <c r="BJ995" s="38"/>
      <c r="BK995" s="38"/>
      <c r="BL995" s="38"/>
      <c r="BM995" s="38"/>
      <c r="BN995" s="38"/>
      <c r="BO995" s="38"/>
      <c r="BP995" s="38"/>
      <c r="BQ995" s="38"/>
      <c r="BR995" s="38"/>
      <c r="BS995" s="38"/>
      <c r="BT995" s="38"/>
      <c r="BU995" s="38"/>
      <c r="BV995" s="38"/>
      <c r="BW995" s="38"/>
      <c r="BX995" s="38"/>
      <c r="BY995" s="38"/>
      <c r="BZ995" s="38"/>
      <c r="CA995" s="38"/>
      <c r="CB995" s="38"/>
      <c r="CC995" s="38"/>
      <c r="CD995" s="38"/>
      <c r="CE995" s="38"/>
      <c r="CF995" s="38"/>
      <c r="CG995" s="38"/>
      <c r="CH995" s="38"/>
      <c r="CI995" s="38"/>
      <c r="CJ995" s="38"/>
      <c r="CK995" s="38"/>
      <c r="CL995" s="38"/>
      <c r="CM995" s="38"/>
      <c r="CN995" s="38"/>
      <c r="CO995" s="38"/>
      <c r="CP995" s="38"/>
      <c r="CQ995" s="38"/>
      <c r="CR995" s="38"/>
      <c r="CS995" s="38"/>
      <c r="CT995" s="38"/>
      <c r="CU995" s="38"/>
      <c r="CV995" s="38"/>
      <c r="CW995" s="38"/>
      <c r="CX995" s="38"/>
      <c r="CY995" s="38"/>
      <c r="CZ995" s="38"/>
      <c r="DA995" s="38"/>
      <c r="DB995" s="38"/>
      <c r="DC995" s="38"/>
      <c r="DD995" s="38"/>
      <c r="DE995" s="38"/>
      <c r="DF995" s="38"/>
      <c r="DG995" s="38"/>
      <c r="DH995" s="38"/>
      <c r="DI995" s="38"/>
      <c r="DJ995" s="38"/>
      <c r="DK995" s="38"/>
      <c r="DL995" s="38"/>
      <c r="DM995" s="38"/>
      <c r="DN995" s="38"/>
      <c r="DO995" s="38"/>
      <c r="DP995" s="38"/>
      <c r="DQ995" s="38"/>
      <c r="DR995" s="38"/>
      <c r="DS995" s="38"/>
      <c r="DT995" s="38"/>
      <c r="DU995" s="38"/>
      <c r="DV995" s="38"/>
      <c r="DW995" s="38"/>
      <c r="DX995" s="38"/>
      <c r="DY995" s="38"/>
      <c r="DZ995" s="38"/>
      <c r="EA995" s="38"/>
      <c r="EB995" s="38"/>
      <c r="EC995" s="38"/>
      <c r="ED995" s="38"/>
      <c r="EE995" s="38"/>
      <c r="EF995" s="38"/>
      <c r="EG995" s="38"/>
      <c r="EH995" s="38"/>
      <c r="EI995" s="38"/>
      <c r="EJ995" s="38"/>
      <c r="EK995" s="38"/>
      <c r="EL995" s="38"/>
      <c r="EM995" s="38"/>
      <c r="EN995" s="38"/>
      <c r="EO995" s="38"/>
      <c r="EP995" s="38"/>
      <c r="EQ995" s="38"/>
      <c r="ER995" s="38"/>
      <c r="ES995" s="38"/>
      <c r="ET995" s="38"/>
      <c r="EU995" s="38"/>
      <c r="EV995" s="38"/>
      <c r="EW995" s="38"/>
      <c r="EX995" s="38"/>
      <c r="EY995" s="38"/>
      <c r="EZ995" s="38"/>
    </row>
    <row r="996" spans="1:156" ht="20.100000000000001" customHeight="1" x14ac:dyDescent="0.25">
      <c r="A996" s="43"/>
      <c r="B996" s="54"/>
      <c r="C996" s="55"/>
      <c r="D996" s="43"/>
      <c r="E996" s="43"/>
      <c r="F996" s="43"/>
      <c r="G996" s="43"/>
      <c r="H996" s="43"/>
      <c r="I996" s="56"/>
      <c r="J996" s="38"/>
      <c r="L996" s="41"/>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c r="CR996" s="38"/>
      <c r="CS996" s="38"/>
      <c r="CT996" s="38"/>
      <c r="CU996" s="38"/>
      <c r="CV996" s="38"/>
      <c r="CW996" s="38"/>
      <c r="CX996" s="38"/>
      <c r="CY996" s="38"/>
      <c r="CZ996" s="38"/>
      <c r="DA996" s="38"/>
      <c r="DB996" s="38"/>
      <c r="DC996" s="38"/>
      <c r="DD996" s="38"/>
      <c r="DE996" s="38"/>
      <c r="DF996" s="38"/>
      <c r="DG996" s="38"/>
      <c r="DH996" s="38"/>
      <c r="DI996" s="38"/>
      <c r="DJ996" s="38"/>
      <c r="DK996" s="38"/>
      <c r="DL996" s="38"/>
      <c r="DM996" s="38"/>
      <c r="DN996" s="38"/>
      <c r="DO996" s="38"/>
      <c r="DP996" s="38"/>
      <c r="DQ996" s="38"/>
      <c r="DR996" s="38"/>
      <c r="DS996" s="38"/>
      <c r="DT996" s="38"/>
      <c r="DU996" s="38"/>
      <c r="DV996" s="38"/>
      <c r="DW996" s="38"/>
      <c r="DX996" s="38"/>
      <c r="DY996" s="38"/>
      <c r="DZ996" s="38"/>
      <c r="EA996" s="38"/>
      <c r="EB996" s="38"/>
      <c r="EC996" s="38"/>
      <c r="ED996" s="38"/>
      <c r="EE996" s="38"/>
      <c r="EF996" s="38"/>
      <c r="EG996" s="38"/>
      <c r="EH996" s="38"/>
      <c r="EI996" s="38"/>
      <c r="EJ996" s="38"/>
      <c r="EK996" s="38"/>
      <c r="EL996" s="38"/>
      <c r="EM996" s="38"/>
      <c r="EN996" s="38"/>
      <c r="EO996" s="38"/>
      <c r="EP996" s="38"/>
      <c r="EQ996" s="38"/>
      <c r="ER996" s="38"/>
      <c r="ES996" s="38"/>
      <c r="ET996" s="38"/>
      <c r="EU996" s="38"/>
      <c r="EV996" s="38"/>
      <c r="EW996" s="38"/>
      <c r="EX996" s="38"/>
      <c r="EY996" s="38"/>
      <c r="EZ996" s="38"/>
    </row>
    <row r="997" spans="1:156" ht="20.100000000000001" customHeight="1" x14ac:dyDescent="0.25">
      <c r="A997" s="43"/>
      <c r="B997" s="54"/>
      <c r="C997" s="55"/>
      <c r="D997" s="43"/>
      <c r="E997" s="43"/>
      <c r="F997" s="43"/>
      <c r="G997" s="43"/>
      <c r="H997" s="43"/>
      <c r="I997" s="56"/>
      <c r="J997" s="38"/>
      <c r="L997" s="41"/>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c r="BC997" s="38"/>
      <c r="BD997" s="38"/>
      <c r="BE997" s="38"/>
      <c r="BF997" s="38"/>
      <c r="BG997" s="38"/>
      <c r="BH997" s="38"/>
      <c r="BI997" s="38"/>
      <c r="BJ997" s="38"/>
      <c r="BK997" s="38"/>
      <c r="BL997" s="38"/>
      <c r="BM997" s="38"/>
      <c r="BN997" s="38"/>
      <c r="BO997" s="38"/>
      <c r="BP997" s="38"/>
      <c r="BQ997" s="38"/>
      <c r="BR997" s="38"/>
      <c r="BS997" s="38"/>
      <c r="BT997" s="38"/>
      <c r="BU997" s="38"/>
      <c r="BV997" s="38"/>
      <c r="BW997" s="38"/>
      <c r="BX997" s="38"/>
      <c r="BY997" s="38"/>
      <c r="BZ997" s="38"/>
      <c r="CA997" s="38"/>
      <c r="CB997" s="38"/>
      <c r="CC997" s="38"/>
      <c r="CD997" s="38"/>
      <c r="CE997" s="38"/>
      <c r="CF997" s="38"/>
      <c r="CG997" s="38"/>
      <c r="CH997" s="38"/>
      <c r="CI997" s="38"/>
      <c r="CJ997" s="38"/>
      <c r="CK997" s="38"/>
      <c r="CL997" s="38"/>
      <c r="CM997" s="38"/>
      <c r="CN997" s="38"/>
      <c r="CO997" s="38"/>
      <c r="CP997" s="38"/>
      <c r="CQ997" s="38"/>
      <c r="CR997" s="38"/>
      <c r="CS997" s="38"/>
      <c r="CT997" s="38"/>
      <c r="CU997" s="38"/>
      <c r="CV997" s="38"/>
      <c r="CW997" s="38"/>
      <c r="CX997" s="38"/>
      <c r="CY997" s="38"/>
      <c r="CZ997" s="38"/>
      <c r="DA997" s="38"/>
      <c r="DB997" s="38"/>
      <c r="DC997" s="38"/>
      <c r="DD997" s="38"/>
      <c r="DE997" s="38"/>
      <c r="DF997" s="38"/>
      <c r="DG997" s="38"/>
      <c r="DH997" s="38"/>
      <c r="DI997" s="38"/>
      <c r="DJ997" s="38"/>
      <c r="DK997" s="38"/>
      <c r="DL997" s="38"/>
      <c r="DM997" s="38"/>
      <c r="DN997" s="38"/>
      <c r="DO997" s="38"/>
      <c r="DP997" s="38"/>
      <c r="DQ997" s="38"/>
      <c r="DR997" s="38"/>
      <c r="DS997" s="38"/>
      <c r="DT997" s="38"/>
      <c r="DU997" s="38"/>
      <c r="DV997" s="38"/>
      <c r="DW997" s="38"/>
      <c r="DX997" s="38"/>
      <c r="DY997" s="38"/>
      <c r="DZ997" s="38"/>
      <c r="EA997" s="38"/>
      <c r="EB997" s="38"/>
      <c r="EC997" s="38"/>
      <c r="ED997" s="38"/>
      <c r="EE997" s="38"/>
      <c r="EF997" s="38"/>
      <c r="EG997" s="38"/>
      <c r="EH997" s="38"/>
      <c r="EI997" s="38"/>
      <c r="EJ997" s="38"/>
      <c r="EK997" s="38"/>
      <c r="EL997" s="38"/>
      <c r="EM997" s="38"/>
      <c r="EN997" s="38"/>
      <c r="EO997" s="38"/>
      <c r="EP997" s="38"/>
      <c r="EQ997" s="38"/>
      <c r="ER997" s="38"/>
      <c r="ES997" s="38"/>
      <c r="ET997" s="38"/>
      <c r="EU997" s="38"/>
      <c r="EV997" s="38"/>
      <c r="EW997" s="38"/>
      <c r="EX997" s="38"/>
      <c r="EY997" s="38"/>
      <c r="EZ997" s="38"/>
    </row>
    <row r="998" spans="1:156" ht="20.100000000000001" customHeight="1" x14ac:dyDescent="0.25">
      <c r="A998" s="43"/>
      <c r="B998" s="54"/>
      <c r="C998" s="55"/>
      <c r="D998" s="43"/>
      <c r="E998" s="43"/>
      <c r="F998" s="43"/>
      <c r="G998" s="43"/>
      <c r="H998" s="43"/>
      <c r="I998" s="56"/>
      <c r="J998" s="38"/>
      <c r="L998" s="41"/>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c r="CR998" s="38"/>
      <c r="CS998" s="38"/>
      <c r="CT998" s="38"/>
      <c r="CU998" s="38"/>
      <c r="CV998" s="38"/>
      <c r="CW998" s="38"/>
      <c r="CX998" s="38"/>
      <c r="CY998" s="38"/>
      <c r="CZ998" s="38"/>
      <c r="DA998" s="38"/>
      <c r="DB998" s="38"/>
      <c r="DC998" s="38"/>
      <c r="DD998" s="38"/>
      <c r="DE998" s="38"/>
      <c r="DF998" s="38"/>
      <c r="DG998" s="38"/>
      <c r="DH998" s="38"/>
      <c r="DI998" s="38"/>
      <c r="DJ998" s="38"/>
      <c r="DK998" s="38"/>
      <c r="DL998" s="38"/>
      <c r="DM998" s="38"/>
      <c r="DN998" s="38"/>
      <c r="DO998" s="38"/>
      <c r="DP998" s="38"/>
      <c r="DQ998" s="38"/>
      <c r="DR998" s="38"/>
      <c r="DS998" s="38"/>
      <c r="DT998" s="38"/>
      <c r="DU998" s="38"/>
      <c r="DV998" s="38"/>
      <c r="DW998" s="38"/>
      <c r="DX998" s="38"/>
      <c r="DY998" s="38"/>
      <c r="DZ998" s="38"/>
      <c r="EA998" s="38"/>
      <c r="EB998" s="38"/>
      <c r="EC998" s="38"/>
      <c r="ED998" s="38"/>
      <c r="EE998" s="38"/>
      <c r="EF998" s="38"/>
      <c r="EG998" s="38"/>
      <c r="EH998" s="38"/>
      <c r="EI998" s="38"/>
      <c r="EJ998" s="38"/>
      <c r="EK998" s="38"/>
      <c r="EL998" s="38"/>
      <c r="EM998" s="38"/>
      <c r="EN998" s="38"/>
      <c r="EO998" s="38"/>
      <c r="EP998" s="38"/>
      <c r="EQ998" s="38"/>
      <c r="ER998" s="38"/>
      <c r="ES998" s="38"/>
      <c r="ET998" s="38"/>
      <c r="EU998" s="38"/>
      <c r="EV998" s="38"/>
      <c r="EW998" s="38"/>
      <c r="EX998" s="38"/>
      <c r="EY998" s="38"/>
      <c r="EZ998" s="38"/>
    </row>
    <row r="999" spans="1:156" ht="20.100000000000001" customHeight="1" x14ac:dyDescent="0.25">
      <c r="A999" s="43"/>
      <c r="B999" s="54"/>
      <c r="C999" s="55"/>
      <c r="D999" s="43"/>
      <c r="E999" s="43"/>
      <c r="F999" s="43"/>
      <c r="G999" s="43"/>
      <c r="H999" s="43"/>
      <c r="I999" s="56"/>
      <c r="J999" s="38"/>
      <c r="L999" s="41"/>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c r="BC999" s="38"/>
      <c r="BD999" s="38"/>
      <c r="BE999" s="38"/>
      <c r="BF999" s="38"/>
      <c r="BG999" s="38"/>
      <c r="BH999" s="38"/>
      <c r="BI999" s="38"/>
      <c r="BJ999" s="38"/>
      <c r="BK999" s="38"/>
      <c r="BL999" s="38"/>
      <c r="BM999" s="38"/>
      <c r="BN999" s="38"/>
      <c r="BO999" s="38"/>
      <c r="BP999" s="38"/>
      <c r="BQ999" s="38"/>
      <c r="BR999" s="38"/>
      <c r="BS999" s="38"/>
      <c r="BT999" s="38"/>
      <c r="BU999" s="38"/>
      <c r="BV999" s="38"/>
      <c r="BW999" s="38"/>
      <c r="BX999" s="38"/>
      <c r="BY999" s="38"/>
      <c r="BZ999" s="38"/>
      <c r="CA999" s="38"/>
      <c r="CB999" s="38"/>
      <c r="CC999" s="38"/>
      <c r="CD999" s="38"/>
      <c r="CE999" s="38"/>
      <c r="CF999" s="38"/>
      <c r="CG999" s="38"/>
      <c r="CH999" s="38"/>
      <c r="CI999" s="38"/>
      <c r="CJ999" s="38"/>
      <c r="CK999" s="38"/>
      <c r="CL999" s="38"/>
      <c r="CM999" s="38"/>
      <c r="CN999" s="38"/>
      <c r="CO999" s="38"/>
      <c r="CP999" s="38"/>
      <c r="CQ999" s="38"/>
      <c r="CR999" s="38"/>
      <c r="CS999" s="38"/>
      <c r="CT999" s="38"/>
      <c r="CU999" s="38"/>
      <c r="CV999" s="38"/>
      <c r="CW999" s="38"/>
      <c r="CX999" s="38"/>
      <c r="CY999" s="38"/>
      <c r="CZ999" s="38"/>
      <c r="DA999" s="38"/>
      <c r="DB999" s="38"/>
      <c r="DC999" s="38"/>
      <c r="DD999" s="38"/>
      <c r="DE999" s="38"/>
      <c r="DF999" s="38"/>
      <c r="DG999" s="38"/>
      <c r="DH999" s="38"/>
      <c r="DI999" s="38"/>
      <c r="DJ999" s="38"/>
      <c r="DK999" s="38"/>
      <c r="DL999" s="38"/>
      <c r="DM999" s="38"/>
      <c r="DN999" s="38"/>
      <c r="DO999" s="38"/>
      <c r="DP999" s="38"/>
      <c r="DQ999" s="38"/>
      <c r="DR999" s="38"/>
      <c r="DS999" s="38"/>
      <c r="DT999" s="38"/>
      <c r="DU999" s="38"/>
      <c r="DV999" s="38"/>
      <c r="DW999" s="38"/>
      <c r="DX999" s="38"/>
      <c r="DY999" s="38"/>
      <c r="DZ999" s="38"/>
      <c r="EA999" s="38"/>
      <c r="EB999" s="38"/>
      <c r="EC999" s="38"/>
      <c r="ED999" s="38"/>
      <c r="EE999" s="38"/>
      <c r="EF999" s="38"/>
      <c r="EG999" s="38"/>
      <c r="EH999" s="38"/>
      <c r="EI999" s="38"/>
      <c r="EJ999" s="38"/>
      <c r="EK999" s="38"/>
      <c r="EL999" s="38"/>
      <c r="EM999" s="38"/>
      <c r="EN999" s="38"/>
      <c r="EO999" s="38"/>
      <c r="EP999" s="38"/>
      <c r="EQ999" s="38"/>
      <c r="ER999" s="38"/>
      <c r="ES999" s="38"/>
      <c r="ET999" s="38"/>
      <c r="EU999" s="38"/>
      <c r="EV999" s="38"/>
      <c r="EW999" s="38"/>
      <c r="EX999" s="38"/>
      <c r="EY999" s="38"/>
      <c r="EZ999" s="38"/>
    </row>
    <row r="1000" spans="1:156" ht="20.100000000000001" customHeight="1" x14ac:dyDescent="0.25">
      <c r="A1000" s="43"/>
      <c r="B1000" s="54"/>
      <c r="C1000" s="55"/>
      <c r="D1000" s="43"/>
      <c r="E1000" s="43"/>
      <c r="F1000" s="43"/>
      <c r="G1000" s="43"/>
      <c r="H1000" s="43"/>
      <c r="I1000" s="56"/>
      <c r="J1000" s="38"/>
      <c r="L1000" s="41"/>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c r="CT1000" s="38"/>
      <c r="CU1000" s="38"/>
      <c r="CV1000" s="38"/>
      <c r="CW1000" s="38"/>
      <c r="CX1000" s="38"/>
      <c r="CY1000" s="38"/>
      <c r="CZ1000" s="38"/>
      <c r="DA1000" s="38"/>
      <c r="DB1000" s="38"/>
      <c r="DC1000" s="38"/>
      <c r="DD1000" s="38"/>
      <c r="DE1000" s="38"/>
      <c r="DF1000" s="38"/>
      <c r="DG1000" s="38"/>
      <c r="DH1000" s="38"/>
      <c r="DI1000" s="38"/>
      <c r="DJ1000" s="38"/>
      <c r="DK1000" s="38"/>
      <c r="DL1000" s="38"/>
      <c r="DM1000" s="38"/>
      <c r="DN1000" s="38"/>
      <c r="DO1000" s="38"/>
      <c r="DP1000" s="38"/>
      <c r="DQ1000" s="38"/>
      <c r="DR1000" s="38"/>
      <c r="DS1000" s="38"/>
      <c r="DT1000" s="38"/>
      <c r="DU1000" s="38"/>
      <c r="DV1000" s="38"/>
      <c r="DW1000" s="38"/>
      <c r="DX1000" s="38"/>
      <c r="DY1000" s="38"/>
      <c r="DZ1000" s="38"/>
      <c r="EA1000" s="38"/>
      <c r="EB1000" s="38"/>
      <c r="EC1000" s="38"/>
      <c r="ED1000" s="38"/>
      <c r="EE1000" s="38"/>
      <c r="EF1000" s="38"/>
      <c r="EG1000" s="38"/>
      <c r="EH1000" s="38"/>
      <c r="EI1000" s="38"/>
      <c r="EJ1000" s="38"/>
      <c r="EK1000" s="38"/>
      <c r="EL1000" s="38"/>
      <c r="EM1000" s="38"/>
      <c r="EN1000" s="38"/>
      <c r="EO1000" s="38"/>
      <c r="EP1000" s="38"/>
      <c r="EQ1000" s="38"/>
      <c r="ER1000" s="38"/>
      <c r="ES1000" s="38"/>
      <c r="ET1000" s="38"/>
      <c r="EU1000" s="38"/>
      <c r="EV1000" s="38"/>
      <c r="EW1000" s="38"/>
      <c r="EX1000" s="38"/>
      <c r="EY1000" s="38"/>
      <c r="EZ1000" s="38"/>
    </row>
    <row r="1001" spans="1:156" ht="20.100000000000001" customHeight="1" x14ac:dyDescent="0.25">
      <c r="A1001" s="43"/>
      <c r="B1001" s="54"/>
      <c r="C1001" s="55"/>
      <c r="D1001" s="43"/>
      <c r="E1001" s="43"/>
      <c r="F1001" s="43"/>
      <c r="G1001" s="43"/>
      <c r="H1001" s="43"/>
      <c r="I1001" s="56"/>
      <c r="J1001" s="38"/>
      <c r="L1001" s="41"/>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c r="BC1001" s="38"/>
      <c r="BD1001" s="38"/>
      <c r="BE1001" s="38"/>
      <c r="BF1001" s="38"/>
      <c r="BG1001" s="38"/>
      <c r="BH1001" s="38"/>
      <c r="BI1001" s="38"/>
      <c r="BJ1001" s="38"/>
      <c r="BK1001" s="38"/>
      <c r="BL1001" s="38"/>
      <c r="BM1001" s="38"/>
      <c r="BN1001" s="38"/>
      <c r="BO1001" s="38"/>
      <c r="BP1001" s="38"/>
      <c r="BQ1001" s="38"/>
      <c r="BR1001" s="38"/>
      <c r="BS1001" s="38"/>
      <c r="BT1001" s="38"/>
      <c r="BU1001" s="38"/>
      <c r="BV1001" s="38"/>
      <c r="BW1001" s="38"/>
      <c r="BX1001" s="38"/>
      <c r="BY1001" s="38"/>
      <c r="BZ1001" s="38"/>
      <c r="CA1001" s="38"/>
      <c r="CB1001" s="38"/>
      <c r="CC1001" s="38"/>
      <c r="CD1001" s="38"/>
      <c r="CE1001" s="38"/>
      <c r="CF1001" s="38"/>
      <c r="CG1001" s="38"/>
      <c r="CH1001" s="38"/>
      <c r="CI1001" s="38"/>
      <c r="CJ1001" s="38"/>
      <c r="CK1001" s="38"/>
      <c r="CL1001" s="38"/>
      <c r="CM1001" s="38"/>
      <c r="CN1001" s="38"/>
      <c r="CO1001" s="38"/>
      <c r="CP1001" s="38"/>
      <c r="CQ1001" s="38"/>
      <c r="CR1001" s="38"/>
      <c r="CS1001" s="38"/>
      <c r="CT1001" s="38"/>
      <c r="CU1001" s="38"/>
      <c r="CV1001" s="38"/>
      <c r="CW1001" s="38"/>
      <c r="CX1001" s="38"/>
      <c r="CY1001" s="38"/>
      <c r="CZ1001" s="38"/>
      <c r="DA1001" s="38"/>
      <c r="DB1001" s="38"/>
      <c r="DC1001" s="38"/>
      <c r="DD1001" s="38"/>
      <c r="DE1001" s="38"/>
      <c r="DF1001" s="38"/>
      <c r="DG1001" s="38"/>
      <c r="DH1001" s="38"/>
      <c r="DI1001" s="38"/>
      <c r="DJ1001" s="38"/>
      <c r="DK1001" s="38"/>
      <c r="DL1001" s="38"/>
      <c r="DM1001" s="38"/>
      <c r="DN1001" s="38"/>
      <c r="DO1001" s="38"/>
      <c r="DP1001" s="38"/>
      <c r="DQ1001" s="38"/>
      <c r="DR1001" s="38"/>
      <c r="DS1001" s="38"/>
      <c r="DT1001" s="38"/>
      <c r="DU1001" s="38"/>
      <c r="DV1001" s="38"/>
      <c r="DW1001" s="38"/>
      <c r="DX1001" s="38"/>
      <c r="DY1001" s="38"/>
      <c r="DZ1001" s="38"/>
      <c r="EA1001" s="38"/>
      <c r="EB1001" s="38"/>
      <c r="EC1001" s="38"/>
      <c r="ED1001" s="38"/>
      <c r="EE1001" s="38"/>
      <c r="EF1001" s="38"/>
      <c r="EG1001" s="38"/>
      <c r="EH1001" s="38"/>
      <c r="EI1001" s="38"/>
      <c r="EJ1001" s="38"/>
      <c r="EK1001" s="38"/>
      <c r="EL1001" s="38"/>
      <c r="EM1001" s="38"/>
      <c r="EN1001" s="38"/>
      <c r="EO1001" s="38"/>
      <c r="EP1001" s="38"/>
      <c r="EQ1001" s="38"/>
      <c r="ER1001" s="38"/>
      <c r="ES1001" s="38"/>
      <c r="ET1001" s="38"/>
      <c r="EU1001" s="38"/>
      <c r="EV1001" s="38"/>
      <c r="EW1001" s="38"/>
      <c r="EX1001" s="38"/>
      <c r="EY1001" s="38"/>
      <c r="EZ1001" s="38"/>
    </row>
    <row r="1002" spans="1:156" ht="20.100000000000001" customHeight="1" x14ac:dyDescent="0.25">
      <c r="A1002" s="43"/>
      <c r="B1002" s="54"/>
      <c r="C1002" s="55"/>
      <c r="D1002" s="43"/>
      <c r="E1002" s="43"/>
      <c r="F1002" s="43"/>
      <c r="G1002" s="43"/>
      <c r="H1002" s="43"/>
      <c r="I1002" s="56"/>
      <c r="J1002" s="38"/>
      <c r="L1002" s="41"/>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c r="BC1002" s="38"/>
      <c r="BD1002" s="38"/>
      <c r="BE1002" s="38"/>
      <c r="BF1002" s="38"/>
      <c r="BG1002" s="38"/>
      <c r="BH1002" s="38"/>
      <c r="BI1002" s="38"/>
      <c r="BJ1002" s="38"/>
      <c r="BK1002" s="38"/>
      <c r="BL1002" s="38"/>
      <c r="BM1002" s="38"/>
      <c r="BN1002" s="38"/>
      <c r="BO1002" s="38"/>
      <c r="BP1002" s="38"/>
      <c r="BQ1002" s="38"/>
      <c r="BR1002" s="38"/>
      <c r="BS1002" s="38"/>
      <c r="BT1002" s="38"/>
      <c r="BU1002" s="38"/>
      <c r="BV1002" s="38"/>
      <c r="BW1002" s="38"/>
      <c r="BX1002" s="38"/>
      <c r="BY1002" s="38"/>
      <c r="BZ1002" s="38"/>
      <c r="CA1002" s="38"/>
      <c r="CB1002" s="38"/>
      <c r="CC1002" s="38"/>
      <c r="CD1002" s="38"/>
      <c r="CE1002" s="38"/>
      <c r="CF1002" s="38"/>
      <c r="CG1002" s="38"/>
      <c r="CH1002" s="38"/>
      <c r="CI1002" s="38"/>
      <c r="CJ1002" s="38"/>
      <c r="CK1002" s="38"/>
      <c r="CL1002" s="38"/>
      <c r="CM1002" s="38"/>
      <c r="CN1002" s="38"/>
      <c r="CO1002" s="38"/>
      <c r="CP1002" s="38"/>
      <c r="CQ1002" s="38"/>
      <c r="CR1002" s="38"/>
      <c r="CS1002" s="38"/>
      <c r="CT1002" s="38"/>
      <c r="CU1002" s="38"/>
      <c r="CV1002" s="38"/>
      <c r="CW1002" s="38"/>
      <c r="CX1002" s="38"/>
      <c r="CY1002" s="38"/>
      <c r="CZ1002" s="38"/>
      <c r="DA1002" s="38"/>
      <c r="DB1002" s="38"/>
      <c r="DC1002" s="38"/>
      <c r="DD1002" s="38"/>
      <c r="DE1002" s="38"/>
      <c r="DF1002" s="38"/>
      <c r="DG1002" s="38"/>
      <c r="DH1002" s="38"/>
      <c r="DI1002" s="38"/>
      <c r="DJ1002" s="38"/>
      <c r="DK1002" s="38"/>
      <c r="DL1002" s="38"/>
      <c r="DM1002" s="38"/>
      <c r="DN1002" s="38"/>
      <c r="DO1002" s="38"/>
      <c r="DP1002" s="38"/>
      <c r="DQ1002" s="38"/>
      <c r="DR1002" s="38"/>
      <c r="DS1002" s="38"/>
      <c r="DT1002" s="38"/>
      <c r="DU1002" s="38"/>
      <c r="DV1002" s="38"/>
      <c r="DW1002" s="38"/>
      <c r="DX1002" s="38"/>
      <c r="DY1002" s="38"/>
      <c r="DZ1002" s="38"/>
      <c r="EA1002" s="38"/>
      <c r="EB1002" s="38"/>
      <c r="EC1002" s="38"/>
      <c r="ED1002" s="38"/>
      <c r="EE1002" s="38"/>
      <c r="EF1002" s="38"/>
      <c r="EG1002" s="38"/>
      <c r="EH1002" s="38"/>
      <c r="EI1002" s="38"/>
      <c r="EJ1002" s="38"/>
      <c r="EK1002" s="38"/>
      <c r="EL1002" s="38"/>
      <c r="EM1002" s="38"/>
      <c r="EN1002" s="38"/>
      <c r="EO1002" s="38"/>
      <c r="EP1002" s="38"/>
      <c r="EQ1002" s="38"/>
      <c r="ER1002" s="38"/>
      <c r="ES1002" s="38"/>
      <c r="ET1002" s="38"/>
      <c r="EU1002" s="38"/>
      <c r="EV1002" s="38"/>
      <c r="EW1002" s="38"/>
      <c r="EX1002" s="38"/>
      <c r="EY1002" s="38"/>
      <c r="EZ1002" s="38"/>
    </row>
    <row r="1003" spans="1:156" ht="20.100000000000001" customHeight="1" x14ac:dyDescent="0.25">
      <c r="A1003" s="43"/>
      <c r="B1003" s="54"/>
      <c r="C1003" s="55"/>
      <c r="D1003" s="43"/>
      <c r="E1003" s="43"/>
      <c r="F1003" s="43"/>
      <c r="G1003" s="43"/>
      <c r="H1003" s="43"/>
      <c r="I1003" s="56"/>
      <c r="J1003" s="38"/>
      <c r="L1003" s="41"/>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c r="BC1003" s="38"/>
      <c r="BD1003" s="38"/>
      <c r="BE1003" s="38"/>
      <c r="BF1003" s="38"/>
      <c r="BG1003" s="38"/>
      <c r="BH1003" s="38"/>
      <c r="BI1003" s="38"/>
      <c r="BJ1003" s="38"/>
      <c r="BK1003" s="38"/>
      <c r="BL1003" s="38"/>
      <c r="BM1003" s="38"/>
      <c r="BN1003" s="38"/>
      <c r="BO1003" s="38"/>
      <c r="BP1003" s="38"/>
      <c r="BQ1003" s="38"/>
      <c r="BR1003" s="38"/>
      <c r="BS1003" s="38"/>
      <c r="BT1003" s="38"/>
      <c r="BU1003" s="38"/>
      <c r="BV1003" s="38"/>
      <c r="BW1003" s="38"/>
      <c r="BX1003" s="38"/>
      <c r="BY1003" s="38"/>
      <c r="BZ1003" s="38"/>
      <c r="CA1003" s="38"/>
      <c r="CB1003" s="38"/>
      <c r="CC1003" s="38"/>
      <c r="CD1003" s="38"/>
      <c r="CE1003" s="38"/>
      <c r="CF1003" s="38"/>
      <c r="CG1003" s="38"/>
      <c r="CH1003" s="38"/>
      <c r="CI1003" s="38"/>
      <c r="CJ1003" s="38"/>
      <c r="CK1003" s="38"/>
      <c r="CL1003" s="38"/>
      <c r="CM1003" s="38"/>
      <c r="CN1003" s="38"/>
      <c r="CO1003" s="38"/>
      <c r="CP1003" s="38"/>
      <c r="CQ1003" s="38"/>
      <c r="CR1003" s="38"/>
      <c r="CS1003" s="38"/>
      <c r="CT1003" s="38"/>
      <c r="CU1003" s="38"/>
      <c r="CV1003" s="38"/>
      <c r="CW1003" s="38"/>
      <c r="CX1003" s="38"/>
      <c r="CY1003" s="38"/>
      <c r="CZ1003" s="38"/>
      <c r="DA1003" s="38"/>
      <c r="DB1003" s="38"/>
      <c r="DC1003" s="38"/>
      <c r="DD1003" s="38"/>
      <c r="DE1003" s="38"/>
      <c r="DF1003" s="38"/>
      <c r="DG1003" s="38"/>
      <c r="DH1003" s="38"/>
      <c r="DI1003" s="38"/>
      <c r="DJ1003" s="38"/>
      <c r="DK1003" s="38"/>
      <c r="DL1003" s="38"/>
      <c r="DM1003" s="38"/>
      <c r="DN1003" s="38"/>
      <c r="DO1003" s="38"/>
      <c r="DP1003" s="38"/>
      <c r="DQ1003" s="38"/>
      <c r="DR1003" s="38"/>
      <c r="DS1003" s="38"/>
      <c r="DT1003" s="38"/>
      <c r="DU1003" s="38"/>
      <c r="DV1003" s="38"/>
      <c r="DW1003" s="38"/>
      <c r="DX1003" s="38"/>
      <c r="DY1003" s="38"/>
      <c r="DZ1003" s="38"/>
      <c r="EA1003" s="38"/>
      <c r="EB1003" s="38"/>
      <c r="EC1003" s="38"/>
      <c r="ED1003" s="38"/>
      <c r="EE1003" s="38"/>
      <c r="EF1003" s="38"/>
      <c r="EG1003" s="38"/>
      <c r="EH1003" s="38"/>
      <c r="EI1003" s="38"/>
      <c r="EJ1003" s="38"/>
      <c r="EK1003" s="38"/>
      <c r="EL1003" s="38"/>
      <c r="EM1003" s="38"/>
      <c r="EN1003" s="38"/>
      <c r="EO1003" s="38"/>
      <c r="EP1003" s="38"/>
      <c r="EQ1003" s="38"/>
      <c r="ER1003" s="38"/>
      <c r="ES1003" s="38"/>
      <c r="ET1003" s="38"/>
      <c r="EU1003" s="38"/>
      <c r="EV1003" s="38"/>
      <c r="EW1003" s="38"/>
      <c r="EX1003" s="38"/>
      <c r="EY1003" s="38"/>
      <c r="EZ1003" s="38"/>
    </row>
    <row r="1004" spans="1:156" ht="20.100000000000001" customHeight="1" x14ac:dyDescent="0.25">
      <c r="A1004" s="43"/>
      <c r="B1004" s="54"/>
      <c r="C1004" s="55"/>
      <c r="D1004" s="43"/>
      <c r="E1004" s="43"/>
      <c r="F1004" s="43"/>
      <c r="G1004" s="43"/>
      <c r="H1004" s="43"/>
      <c r="I1004" s="56"/>
      <c r="J1004" s="38"/>
      <c r="L1004" s="41"/>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c r="CR1004" s="38"/>
      <c r="CS1004" s="38"/>
      <c r="CT1004" s="38"/>
      <c r="CU1004" s="38"/>
      <c r="CV1004" s="38"/>
      <c r="CW1004" s="38"/>
      <c r="CX1004" s="38"/>
      <c r="CY1004" s="38"/>
      <c r="CZ1004" s="38"/>
      <c r="DA1004" s="38"/>
      <c r="DB1004" s="38"/>
      <c r="DC1004" s="38"/>
      <c r="DD1004" s="38"/>
      <c r="DE1004" s="38"/>
      <c r="DF1004" s="38"/>
      <c r="DG1004" s="38"/>
      <c r="DH1004" s="38"/>
      <c r="DI1004" s="38"/>
      <c r="DJ1004" s="38"/>
      <c r="DK1004" s="38"/>
      <c r="DL1004" s="38"/>
      <c r="DM1004" s="38"/>
      <c r="DN1004" s="38"/>
      <c r="DO1004" s="38"/>
      <c r="DP1004" s="38"/>
      <c r="DQ1004" s="38"/>
      <c r="DR1004" s="38"/>
      <c r="DS1004" s="38"/>
      <c r="DT1004" s="38"/>
      <c r="DU1004" s="38"/>
      <c r="DV1004" s="38"/>
      <c r="DW1004" s="38"/>
      <c r="DX1004" s="38"/>
      <c r="DY1004" s="38"/>
      <c r="DZ1004" s="38"/>
      <c r="EA1004" s="38"/>
      <c r="EB1004" s="38"/>
      <c r="EC1004" s="38"/>
      <c r="ED1004" s="38"/>
      <c r="EE1004" s="38"/>
      <c r="EF1004" s="38"/>
      <c r="EG1004" s="38"/>
      <c r="EH1004" s="38"/>
      <c r="EI1004" s="38"/>
      <c r="EJ1004" s="38"/>
      <c r="EK1004" s="38"/>
      <c r="EL1004" s="38"/>
      <c r="EM1004" s="38"/>
      <c r="EN1004" s="38"/>
      <c r="EO1004" s="38"/>
      <c r="EP1004" s="38"/>
      <c r="EQ1004" s="38"/>
      <c r="ER1004" s="38"/>
      <c r="ES1004" s="38"/>
      <c r="ET1004" s="38"/>
      <c r="EU1004" s="38"/>
      <c r="EV1004" s="38"/>
      <c r="EW1004" s="38"/>
      <c r="EX1004" s="38"/>
      <c r="EY1004" s="38"/>
      <c r="EZ1004" s="38"/>
    </row>
    <row r="1005" spans="1:156" ht="20.100000000000001" customHeight="1" x14ac:dyDescent="0.25">
      <c r="A1005" s="43"/>
      <c r="B1005" s="54"/>
      <c r="C1005" s="55"/>
      <c r="D1005" s="43"/>
      <c r="E1005" s="43"/>
      <c r="F1005" s="43"/>
      <c r="G1005" s="43"/>
      <c r="H1005" s="43"/>
      <c r="I1005" s="56"/>
      <c r="J1005" s="38"/>
      <c r="L1005" s="41"/>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c r="BA1005" s="38"/>
      <c r="BB1005" s="38"/>
      <c r="BC1005" s="38"/>
      <c r="BD1005" s="38"/>
      <c r="BE1005" s="38"/>
      <c r="BF1005" s="38"/>
      <c r="BG1005" s="38"/>
      <c r="BH1005" s="38"/>
      <c r="BI1005" s="38"/>
      <c r="BJ1005" s="38"/>
      <c r="BK1005" s="38"/>
      <c r="BL1005" s="38"/>
      <c r="BM1005" s="38"/>
      <c r="BN1005" s="38"/>
      <c r="BO1005" s="38"/>
      <c r="BP1005" s="38"/>
      <c r="BQ1005" s="38"/>
      <c r="BR1005" s="38"/>
      <c r="BS1005" s="38"/>
      <c r="BT1005" s="38"/>
      <c r="BU1005" s="38"/>
      <c r="BV1005" s="38"/>
      <c r="BW1005" s="38"/>
      <c r="BX1005" s="38"/>
      <c r="BY1005" s="38"/>
      <c r="BZ1005" s="38"/>
      <c r="CA1005" s="38"/>
      <c r="CB1005" s="38"/>
      <c r="CC1005" s="38"/>
      <c r="CD1005" s="38"/>
      <c r="CE1005" s="38"/>
      <c r="CF1005" s="38"/>
      <c r="CG1005" s="38"/>
      <c r="CH1005" s="38"/>
      <c r="CI1005" s="38"/>
      <c r="CJ1005" s="38"/>
      <c r="CK1005" s="38"/>
      <c r="CL1005" s="38"/>
      <c r="CM1005" s="38"/>
      <c r="CN1005" s="38"/>
      <c r="CO1005" s="38"/>
      <c r="CP1005" s="38"/>
      <c r="CQ1005" s="38"/>
      <c r="CR1005" s="38"/>
      <c r="CS1005" s="38"/>
      <c r="CT1005" s="38"/>
      <c r="CU1005" s="38"/>
      <c r="CV1005" s="38"/>
      <c r="CW1005" s="38"/>
      <c r="CX1005" s="38"/>
      <c r="CY1005" s="38"/>
      <c r="CZ1005" s="38"/>
      <c r="DA1005" s="38"/>
      <c r="DB1005" s="38"/>
      <c r="DC1005" s="38"/>
      <c r="DD1005" s="38"/>
      <c r="DE1005" s="38"/>
      <c r="DF1005" s="38"/>
      <c r="DG1005" s="38"/>
      <c r="DH1005" s="38"/>
      <c r="DI1005" s="38"/>
      <c r="DJ1005" s="38"/>
      <c r="DK1005" s="38"/>
      <c r="DL1005" s="38"/>
      <c r="DM1005" s="38"/>
      <c r="DN1005" s="38"/>
      <c r="DO1005" s="38"/>
      <c r="DP1005" s="38"/>
      <c r="DQ1005" s="38"/>
      <c r="DR1005" s="38"/>
      <c r="DS1005" s="38"/>
      <c r="DT1005" s="38"/>
      <c r="DU1005" s="38"/>
      <c r="DV1005" s="38"/>
      <c r="DW1005" s="38"/>
      <c r="DX1005" s="38"/>
      <c r="DY1005" s="38"/>
      <c r="DZ1005" s="38"/>
      <c r="EA1005" s="38"/>
      <c r="EB1005" s="38"/>
      <c r="EC1005" s="38"/>
      <c r="ED1005" s="38"/>
      <c r="EE1005" s="38"/>
      <c r="EF1005" s="38"/>
      <c r="EG1005" s="38"/>
      <c r="EH1005" s="38"/>
      <c r="EI1005" s="38"/>
      <c r="EJ1005" s="38"/>
      <c r="EK1005" s="38"/>
      <c r="EL1005" s="38"/>
      <c r="EM1005" s="38"/>
      <c r="EN1005" s="38"/>
      <c r="EO1005" s="38"/>
      <c r="EP1005" s="38"/>
      <c r="EQ1005" s="38"/>
      <c r="ER1005" s="38"/>
      <c r="ES1005" s="38"/>
      <c r="ET1005" s="38"/>
      <c r="EU1005" s="38"/>
      <c r="EV1005" s="38"/>
      <c r="EW1005" s="38"/>
      <c r="EX1005" s="38"/>
      <c r="EY1005" s="38"/>
      <c r="EZ1005" s="38"/>
    </row>
    <row r="1006" spans="1:156" ht="20.100000000000001" customHeight="1" x14ac:dyDescent="0.25">
      <c r="A1006" s="43"/>
      <c r="B1006" s="54"/>
      <c r="C1006" s="55"/>
      <c r="D1006" s="43"/>
      <c r="E1006" s="43"/>
      <c r="F1006" s="43"/>
      <c r="G1006" s="43"/>
      <c r="H1006" s="43"/>
      <c r="I1006" s="56"/>
      <c r="J1006" s="38"/>
      <c r="L1006" s="41"/>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c r="BC1006" s="38"/>
      <c r="BD1006" s="38"/>
      <c r="BE1006" s="38"/>
      <c r="BF1006" s="38"/>
      <c r="BG1006" s="38"/>
      <c r="BH1006" s="38"/>
      <c r="BI1006" s="38"/>
      <c r="BJ1006" s="38"/>
      <c r="BK1006" s="38"/>
      <c r="BL1006" s="38"/>
      <c r="BM1006" s="38"/>
      <c r="BN1006" s="38"/>
      <c r="BO1006" s="38"/>
      <c r="BP1006" s="38"/>
      <c r="BQ1006" s="38"/>
      <c r="BR1006" s="38"/>
      <c r="BS1006" s="38"/>
      <c r="BT1006" s="38"/>
      <c r="BU1006" s="38"/>
      <c r="BV1006" s="38"/>
      <c r="BW1006" s="38"/>
      <c r="BX1006" s="38"/>
      <c r="BY1006" s="38"/>
      <c r="BZ1006" s="38"/>
      <c r="CA1006" s="38"/>
      <c r="CB1006" s="38"/>
      <c r="CC1006" s="38"/>
      <c r="CD1006" s="38"/>
      <c r="CE1006" s="38"/>
      <c r="CF1006" s="38"/>
      <c r="CG1006" s="38"/>
      <c r="CH1006" s="38"/>
      <c r="CI1006" s="38"/>
      <c r="CJ1006" s="38"/>
      <c r="CK1006" s="38"/>
      <c r="CL1006" s="38"/>
      <c r="CM1006" s="38"/>
      <c r="CN1006" s="38"/>
      <c r="CO1006" s="38"/>
      <c r="CP1006" s="38"/>
      <c r="CQ1006" s="38"/>
      <c r="CR1006" s="38"/>
      <c r="CS1006" s="38"/>
      <c r="CT1006" s="38"/>
      <c r="CU1006" s="38"/>
      <c r="CV1006" s="38"/>
      <c r="CW1006" s="38"/>
      <c r="CX1006" s="38"/>
      <c r="CY1006" s="38"/>
      <c r="CZ1006" s="38"/>
      <c r="DA1006" s="38"/>
      <c r="DB1006" s="38"/>
      <c r="DC1006" s="38"/>
      <c r="DD1006" s="38"/>
      <c r="DE1006" s="38"/>
      <c r="DF1006" s="38"/>
      <c r="DG1006" s="38"/>
      <c r="DH1006" s="38"/>
      <c r="DI1006" s="38"/>
      <c r="DJ1006" s="38"/>
      <c r="DK1006" s="38"/>
      <c r="DL1006" s="38"/>
      <c r="DM1006" s="38"/>
      <c r="DN1006" s="38"/>
      <c r="DO1006" s="38"/>
      <c r="DP1006" s="38"/>
      <c r="DQ1006" s="38"/>
      <c r="DR1006" s="38"/>
      <c r="DS1006" s="38"/>
      <c r="DT1006" s="38"/>
      <c r="DU1006" s="38"/>
      <c r="DV1006" s="38"/>
      <c r="DW1006" s="38"/>
      <c r="DX1006" s="38"/>
      <c r="DY1006" s="38"/>
      <c r="DZ1006" s="38"/>
      <c r="EA1006" s="38"/>
      <c r="EB1006" s="38"/>
      <c r="EC1006" s="38"/>
      <c r="ED1006" s="38"/>
      <c r="EE1006" s="38"/>
      <c r="EF1006" s="38"/>
      <c r="EG1006" s="38"/>
      <c r="EH1006" s="38"/>
      <c r="EI1006" s="38"/>
      <c r="EJ1006" s="38"/>
      <c r="EK1006" s="38"/>
      <c r="EL1006" s="38"/>
      <c r="EM1006" s="38"/>
      <c r="EN1006" s="38"/>
      <c r="EO1006" s="38"/>
      <c r="EP1006" s="38"/>
      <c r="EQ1006" s="38"/>
      <c r="ER1006" s="38"/>
      <c r="ES1006" s="38"/>
      <c r="ET1006" s="38"/>
      <c r="EU1006" s="38"/>
      <c r="EV1006" s="38"/>
      <c r="EW1006" s="38"/>
      <c r="EX1006" s="38"/>
      <c r="EY1006" s="38"/>
      <c r="EZ1006" s="38"/>
    </row>
    <row r="1007" spans="1:156" ht="20.100000000000001" customHeight="1" x14ac:dyDescent="0.25">
      <c r="A1007" s="43"/>
      <c r="B1007" s="54"/>
      <c r="C1007" s="55"/>
      <c r="D1007" s="43"/>
      <c r="E1007" s="43"/>
      <c r="F1007" s="43"/>
      <c r="G1007" s="43"/>
      <c r="H1007" s="43"/>
      <c r="I1007" s="56"/>
      <c r="J1007" s="38"/>
      <c r="L1007" s="41"/>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c r="AX1007" s="38"/>
      <c r="AY1007" s="38"/>
      <c r="AZ1007" s="38"/>
      <c r="BA1007" s="38"/>
      <c r="BB1007" s="38"/>
      <c r="BC1007" s="38"/>
      <c r="BD1007" s="38"/>
      <c r="BE1007" s="38"/>
      <c r="BF1007" s="38"/>
      <c r="BG1007" s="38"/>
      <c r="BH1007" s="38"/>
      <c r="BI1007" s="38"/>
      <c r="BJ1007" s="38"/>
      <c r="BK1007" s="38"/>
      <c r="BL1007" s="38"/>
      <c r="BM1007" s="38"/>
      <c r="BN1007" s="38"/>
      <c r="BO1007" s="38"/>
      <c r="BP1007" s="38"/>
      <c r="BQ1007" s="38"/>
      <c r="BR1007" s="38"/>
      <c r="BS1007" s="38"/>
      <c r="BT1007" s="38"/>
      <c r="BU1007" s="38"/>
      <c r="BV1007" s="38"/>
      <c r="BW1007" s="38"/>
      <c r="BX1007" s="38"/>
      <c r="BY1007" s="38"/>
      <c r="BZ1007" s="38"/>
      <c r="CA1007" s="38"/>
      <c r="CB1007" s="38"/>
      <c r="CC1007" s="38"/>
      <c r="CD1007" s="38"/>
      <c r="CE1007" s="38"/>
      <c r="CF1007" s="38"/>
      <c r="CG1007" s="38"/>
      <c r="CH1007" s="38"/>
      <c r="CI1007" s="38"/>
      <c r="CJ1007" s="38"/>
      <c r="CK1007" s="38"/>
      <c r="CL1007" s="38"/>
      <c r="CM1007" s="38"/>
      <c r="CN1007" s="38"/>
      <c r="CO1007" s="38"/>
      <c r="CP1007" s="38"/>
      <c r="CQ1007" s="38"/>
      <c r="CR1007" s="38"/>
      <c r="CS1007" s="38"/>
      <c r="CT1007" s="38"/>
      <c r="CU1007" s="38"/>
      <c r="CV1007" s="38"/>
      <c r="CW1007" s="38"/>
      <c r="CX1007" s="38"/>
      <c r="CY1007" s="38"/>
      <c r="CZ1007" s="38"/>
      <c r="DA1007" s="38"/>
      <c r="DB1007" s="38"/>
      <c r="DC1007" s="38"/>
      <c r="DD1007" s="38"/>
      <c r="DE1007" s="38"/>
      <c r="DF1007" s="38"/>
      <c r="DG1007" s="38"/>
      <c r="DH1007" s="38"/>
      <c r="DI1007" s="38"/>
      <c r="DJ1007" s="38"/>
      <c r="DK1007" s="38"/>
      <c r="DL1007" s="38"/>
      <c r="DM1007" s="38"/>
      <c r="DN1007" s="38"/>
      <c r="DO1007" s="38"/>
      <c r="DP1007" s="38"/>
      <c r="DQ1007" s="38"/>
      <c r="DR1007" s="38"/>
      <c r="DS1007" s="38"/>
      <c r="DT1007" s="38"/>
      <c r="DU1007" s="38"/>
      <c r="DV1007" s="38"/>
      <c r="DW1007" s="38"/>
      <c r="DX1007" s="38"/>
      <c r="DY1007" s="38"/>
      <c r="DZ1007" s="38"/>
      <c r="EA1007" s="38"/>
      <c r="EB1007" s="38"/>
      <c r="EC1007" s="38"/>
      <c r="ED1007" s="38"/>
      <c r="EE1007" s="38"/>
      <c r="EF1007" s="38"/>
      <c r="EG1007" s="38"/>
      <c r="EH1007" s="38"/>
      <c r="EI1007" s="38"/>
      <c r="EJ1007" s="38"/>
      <c r="EK1007" s="38"/>
      <c r="EL1007" s="38"/>
      <c r="EM1007" s="38"/>
      <c r="EN1007" s="38"/>
      <c r="EO1007" s="38"/>
      <c r="EP1007" s="38"/>
      <c r="EQ1007" s="38"/>
      <c r="ER1007" s="38"/>
      <c r="ES1007" s="38"/>
      <c r="ET1007" s="38"/>
      <c r="EU1007" s="38"/>
      <c r="EV1007" s="38"/>
      <c r="EW1007" s="38"/>
      <c r="EX1007" s="38"/>
      <c r="EY1007" s="38"/>
      <c r="EZ1007" s="38"/>
    </row>
    <row r="1008" spans="1:156" ht="20.100000000000001" customHeight="1" x14ac:dyDescent="0.25">
      <c r="A1008" s="43"/>
      <c r="B1008" s="54"/>
      <c r="C1008" s="55"/>
      <c r="D1008" s="43"/>
      <c r="E1008" s="43"/>
      <c r="F1008" s="43"/>
      <c r="G1008" s="43"/>
      <c r="H1008" s="43"/>
      <c r="I1008" s="56"/>
      <c r="J1008" s="38"/>
      <c r="L1008" s="41"/>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c r="BA1008" s="38"/>
      <c r="BB1008" s="38"/>
      <c r="BC1008" s="38"/>
      <c r="BD1008" s="38"/>
      <c r="BE1008" s="38"/>
      <c r="BF1008" s="38"/>
      <c r="BG1008" s="38"/>
      <c r="BH1008" s="38"/>
      <c r="BI1008" s="38"/>
      <c r="BJ1008" s="38"/>
      <c r="BK1008" s="38"/>
      <c r="BL1008" s="38"/>
      <c r="BM1008" s="38"/>
      <c r="BN1008" s="38"/>
      <c r="BO1008" s="38"/>
      <c r="BP1008" s="38"/>
      <c r="BQ1008" s="38"/>
      <c r="BR1008" s="38"/>
      <c r="BS1008" s="38"/>
      <c r="BT1008" s="38"/>
      <c r="BU1008" s="38"/>
      <c r="BV1008" s="38"/>
      <c r="BW1008" s="38"/>
      <c r="BX1008" s="38"/>
      <c r="BY1008" s="38"/>
      <c r="BZ1008" s="38"/>
      <c r="CA1008" s="38"/>
      <c r="CB1008" s="38"/>
      <c r="CC1008" s="38"/>
      <c r="CD1008" s="38"/>
      <c r="CE1008" s="38"/>
      <c r="CF1008" s="38"/>
      <c r="CG1008" s="38"/>
      <c r="CH1008" s="38"/>
      <c r="CI1008" s="38"/>
      <c r="CJ1008" s="38"/>
      <c r="CK1008" s="38"/>
      <c r="CL1008" s="38"/>
      <c r="CM1008" s="38"/>
      <c r="CN1008" s="38"/>
      <c r="CO1008" s="38"/>
      <c r="CP1008" s="38"/>
      <c r="CQ1008" s="38"/>
      <c r="CR1008" s="38"/>
      <c r="CS1008" s="38"/>
      <c r="CT1008" s="38"/>
      <c r="CU1008" s="38"/>
      <c r="CV1008" s="38"/>
      <c r="CW1008" s="38"/>
      <c r="CX1008" s="38"/>
      <c r="CY1008" s="38"/>
      <c r="CZ1008" s="38"/>
      <c r="DA1008" s="38"/>
      <c r="DB1008" s="38"/>
      <c r="DC1008" s="38"/>
      <c r="DD1008" s="38"/>
      <c r="DE1008" s="38"/>
      <c r="DF1008" s="38"/>
      <c r="DG1008" s="38"/>
      <c r="DH1008" s="38"/>
      <c r="DI1008" s="38"/>
      <c r="DJ1008" s="38"/>
      <c r="DK1008" s="38"/>
      <c r="DL1008" s="38"/>
      <c r="DM1008" s="38"/>
      <c r="DN1008" s="38"/>
      <c r="DO1008" s="38"/>
      <c r="DP1008" s="38"/>
      <c r="DQ1008" s="38"/>
      <c r="DR1008" s="38"/>
      <c r="DS1008" s="38"/>
      <c r="DT1008" s="38"/>
      <c r="DU1008" s="38"/>
      <c r="DV1008" s="38"/>
      <c r="DW1008" s="38"/>
      <c r="DX1008" s="38"/>
      <c r="DY1008" s="38"/>
      <c r="DZ1008" s="38"/>
      <c r="EA1008" s="38"/>
      <c r="EB1008" s="38"/>
      <c r="EC1008" s="38"/>
      <c r="ED1008" s="38"/>
      <c r="EE1008" s="38"/>
      <c r="EF1008" s="38"/>
      <c r="EG1008" s="38"/>
      <c r="EH1008" s="38"/>
      <c r="EI1008" s="38"/>
      <c r="EJ1008" s="38"/>
      <c r="EK1008" s="38"/>
      <c r="EL1008" s="38"/>
      <c r="EM1008" s="38"/>
      <c r="EN1008" s="38"/>
      <c r="EO1008" s="38"/>
      <c r="EP1008" s="38"/>
      <c r="EQ1008" s="38"/>
      <c r="ER1008" s="38"/>
      <c r="ES1008" s="38"/>
      <c r="ET1008" s="38"/>
      <c r="EU1008" s="38"/>
      <c r="EV1008" s="38"/>
      <c r="EW1008" s="38"/>
      <c r="EX1008" s="38"/>
      <c r="EY1008" s="38"/>
      <c r="EZ1008" s="38"/>
    </row>
    <row r="1009" spans="1:156" ht="20.100000000000001" customHeight="1" x14ac:dyDescent="0.25">
      <c r="A1009" s="43"/>
      <c r="B1009" s="54"/>
      <c r="C1009" s="55"/>
      <c r="D1009" s="43"/>
      <c r="E1009" s="43"/>
      <c r="F1009" s="43"/>
      <c r="G1009" s="43"/>
      <c r="H1009" s="43"/>
      <c r="I1009" s="56"/>
      <c r="J1009" s="38"/>
      <c r="L1009" s="41"/>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c r="AX1009" s="38"/>
      <c r="AY1009" s="38"/>
      <c r="AZ1009" s="38"/>
      <c r="BA1009" s="38"/>
      <c r="BB1009" s="38"/>
      <c r="BC1009" s="38"/>
      <c r="BD1009" s="38"/>
      <c r="BE1009" s="38"/>
      <c r="BF1009" s="38"/>
      <c r="BG1009" s="38"/>
      <c r="BH1009" s="38"/>
      <c r="BI1009" s="38"/>
      <c r="BJ1009" s="38"/>
      <c r="BK1009" s="38"/>
      <c r="BL1009" s="38"/>
      <c r="BM1009" s="38"/>
      <c r="BN1009" s="38"/>
      <c r="BO1009" s="38"/>
      <c r="BP1009" s="38"/>
      <c r="BQ1009" s="38"/>
      <c r="BR1009" s="38"/>
      <c r="BS1009" s="38"/>
      <c r="BT1009" s="38"/>
      <c r="BU1009" s="38"/>
      <c r="BV1009" s="38"/>
      <c r="BW1009" s="38"/>
      <c r="BX1009" s="38"/>
      <c r="BY1009" s="38"/>
      <c r="BZ1009" s="38"/>
      <c r="CA1009" s="38"/>
      <c r="CB1009" s="38"/>
      <c r="CC1009" s="38"/>
      <c r="CD1009" s="38"/>
      <c r="CE1009" s="38"/>
      <c r="CF1009" s="38"/>
      <c r="CG1009" s="38"/>
      <c r="CH1009" s="38"/>
      <c r="CI1009" s="38"/>
      <c r="CJ1009" s="38"/>
      <c r="CK1009" s="38"/>
      <c r="CL1009" s="38"/>
      <c r="CM1009" s="38"/>
      <c r="CN1009" s="38"/>
      <c r="CO1009" s="38"/>
      <c r="CP1009" s="38"/>
      <c r="CQ1009" s="38"/>
      <c r="CR1009" s="38"/>
      <c r="CS1009" s="38"/>
      <c r="CT1009" s="38"/>
      <c r="CU1009" s="38"/>
      <c r="CV1009" s="38"/>
      <c r="CW1009" s="38"/>
      <c r="CX1009" s="38"/>
      <c r="CY1009" s="38"/>
      <c r="CZ1009" s="38"/>
      <c r="DA1009" s="38"/>
      <c r="DB1009" s="38"/>
      <c r="DC1009" s="38"/>
      <c r="DD1009" s="38"/>
      <c r="DE1009" s="38"/>
      <c r="DF1009" s="38"/>
      <c r="DG1009" s="38"/>
      <c r="DH1009" s="38"/>
      <c r="DI1009" s="38"/>
      <c r="DJ1009" s="38"/>
      <c r="DK1009" s="38"/>
      <c r="DL1009" s="38"/>
      <c r="DM1009" s="38"/>
      <c r="DN1009" s="38"/>
      <c r="DO1009" s="38"/>
      <c r="DP1009" s="38"/>
      <c r="DQ1009" s="38"/>
      <c r="DR1009" s="38"/>
      <c r="DS1009" s="38"/>
      <c r="DT1009" s="38"/>
      <c r="DU1009" s="38"/>
      <c r="DV1009" s="38"/>
      <c r="DW1009" s="38"/>
      <c r="DX1009" s="38"/>
      <c r="DY1009" s="38"/>
      <c r="DZ1009" s="38"/>
      <c r="EA1009" s="38"/>
      <c r="EB1009" s="38"/>
      <c r="EC1009" s="38"/>
      <c r="ED1009" s="38"/>
      <c r="EE1009" s="38"/>
      <c r="EF1009" s="38"/>
      <c r="EG1009" s="38"/>
      <c r="EH1009" s="38"/>
      <c r="EI1009" s="38"/>
      <c r="EJ1009" s="38"/>
      <c r="EK1009" s="38"/>
      <c r="EL1009" s="38"/>
      <c r="EM1009" s="38"/>
      <c r="EN1009" s="38"/>
      <c r="EO1009" s="38"/>
      <c r="EP1009" s="38"/>
      <c r="EQ1009" s="38"/>
      <c r="ER1009" s="38"/>
      <c r="ES1009" s="38"/>
      <c r="ET1009" s="38"/>
      <c r="EU1009" s="38"/>
      <c r="EV1009" s="38"/>
      <c r="EW1009" s="38"/>
      <c r="EX1009" s="38"/>
      <c r="EY1009" s="38"/>
      <c r="EZ1009" s="38"/>
    </row>
    <row r="1010" spans="1:156" ht="20.100000000000001" customHeight="1" x14ac:dyDescent="0.25">
      <c r="A1010" s="43"/>
      <c r="B1010" s="54"/>
      <c r="C1010" s="55"/>
      <c r="D1010" s="43"/>
      <c r="E1010" s="43"/>
      <c r="F1010" s="43"/>
      <c r="G1010" s="43"/>
      <c r="H1010" s="43"/>
      <c r="I1010" s="56"/>
      <c r="J1010" s="38"/>
      <c r="L1010" s="41"/>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c r="BA1010" s="38"/>
      <c r="BB1010" s="38"/>
      <c r="BC1010" s="38"/>
      <c r="BD1010" s="38"/>
      <c r="BE1010" s="38"/>
      <c r="BF1010" s="38"/>
      <c r="BG1010" s="38"/>
      <c r="BH1010" s="38"/>
      <c r="BI1010" s="38"/>
      <c r="BJ1010" s="38"/>
      <c r="BK1010" s="38"/>
      <c r="BL1010" s="38"/>
      <c r="BM1010" s="38"/>
      <c r="BN1010" s="38"/>
      <c r="BO1010" s="38"/>
      <c r="BP1010" s="38"/>
      <c r="BQ1010" s="38"/>
      <c r="BR1010" s="38"/>
      <c r="BS1010" s="38"/>
      <c r="BT1010" s="38"/>
      <c r="BU1010" s="38"/>
      <c r="BV1010" s="38"/>
      <c r="BW1010" s="38"/>
      <c r="BX1010" s="38"/>
      <c r="BY1010" s="38"/>
      <c r="BZ1010" s="38"/>
      <c r="CA1010" s="38"/>
      <c r="CB1010" s="38"/>
      <c r="CC1010" s="38"/>
      <c r="CD1010" s="38"/>
      <c r="CE1010" s="38"/>
      <c r="CF1010" s="38"/>
      <c r="CG1010" s="38"/>
      <c r="CH1010" s="38"/>
      <c r="CI1010" s="38"/>
      <c r="CJ1010" s="38"/>
      <c r="CK1010" s="38"/>
      <c r="CL1010" s="38"/>
      <c r="CM1010" s="38"/>
      <c r="CN1010" s="38"/>
      <c r="CO1010" s="38"/>
      <c r="CP1010" s="38"/>
      <c r="CQ1010" s="38"/>
      <c r="CR1010" s="38"/>
      <c r="CS1010" s="38"/>
      <c r="CT1010" s="38"/>
      <c r="CU1010" s="38"/>
      <c r="CV1010" s="38"/>
      <c r="CW1010" s="38"/>
      <c r="CX1010" s="38"/>
      <c r="CY1010" s="38"/>
      <c r="CZ1010" s="38"/>
      <c r="DA1010" s="38"/>
      <c r="DB1010" s="38"/>
      <c r="DC1010" s="38"/>
      <c r="DD1010" s="38"/>
      <c r="DE1010" s="38"/>
      <c r="DF1010" s="38"/>
      <c r="DG1010" s="38"/>
      <c r="DH1010" s="38"/>
      <c r="DI1010" s="38"/>
      <c r="DJ1010" s="38"/>
      <c r="DK1010" s="38"/>
      <c r="DL1010" s="38"/>
      <c r="DM1010" s="38"/>
      <c r="DN1010" s="38"/>
      <c r="DO1010" s="38"/>
      <c r="DP1010" s="38"/>
      <c r="DQ1010" s="38"/>
      <c r="DR1010" s="38"/>
      <c r="DS1010" s="38"/>
      <c r="DT1010" s="38"/>
      <c r="DU1010" s="38"/>
      <c r="DV1010" s="38"/>
      <c r="DW1010" s="38"/>
      <c r="DX1010" s="38"/>
      <c r="DY1010" s="38"/>
      <c r="DZ1010" s="38"/>
      <c r="EA1010" s="38"/>
      <c r="EB1010" s="38"/>
      <c r="EC1010" s="38"/>
      <c r="ED1010" s="38"/>
      <c r="EE1010" s="38"/>
      <c r="EF1010" s="38"/>
      <c r="EG1010" s="38"/>
      <c r="EH1010" s="38"/>
      <c r="EI1010" s="38"/>
      <c r="EJ1010" s="38"/>
      <c r="EK1010" s="38"/>
      <c r="EL1010" s="38"/>
      <c r="EM1010" s="38"/>
      <c r="EN1010" s="38"/>
      <c r="EO1010" s="38"/>
      <c r="EP1010" s="38"/>
      <c r="EQ1010" s="38"/>
      <c r="ER1010" s="38"/>
      <c r="ES1010" s="38"/>
      <c r="ET1010" s="38"/>
      <c r="EU1010" s="38"/>
      <c r="EV1010" s="38"/>
      <c r="EW1010" s="38"/>
      <c r="EX1010" s="38"/>
      <c r="EY1010" s="38"/>
      <c r="EZ1010" s="38"/>
    </row>
    <row r="1011" spans="1:156" ht="20.100000000000001" customHeight="1" x14ac:dyDescent="0.25">
      <c r="A1011" s="43"/>
      <c r="B1011" s="54"/>
      <c r="C1011" s="55"/>
      <c r="D1011" s="43"/>
      <c r="E1011" s="43"/>
      <c r="F1011" s="43"/>
      <c r="G1011" s="43"/>
      <c r="H1011" s="43"/>
      <c r="I1011" s="56"/>
      <c r="J1011" s="38"/>
      <c r="L1011" s="41"/>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c r="AX1011" s="38"/>
      <c r="AY1011" s="38"/>
      <c r="AZ1011" s="38"/>
      <c r="BA1011" s="38"/>
      <c r="BB1011" s="38"/>
      <c r="BC1011" s="38"/>
      <c r="BD1011" s="38"/>
      <c r="BE1011" s="38"/>
      <c r="BF1011" s="38"/>
      <c r="BG1011" s="38"/>
      <c r="BH1011" s="38"/>
      <c r="BI1011" s="38"/>
      <c r="BJ1011" s="38"/>
      <c r="BK1011" s="38"/>
      <c r="BL1011" s="38"/>
      <c r="BM1011" s="38"/>
      <c r="BN1011" s="38"/>
      <c r="BO1011" s="38"/>
      <c r="BP1011" s="38"/>
      <c r="BQ1011" s="38"/>
      <c r="BR1011" s="38"/>
      <c r="BS1011" s="38"/>
      <c r="BT1011" s="38"/>
      <c r="BU1011" s="38"/>
      <c r="BV1011" s="38"/>
      <c r="BW1011" s="38"/>
      <c r="BX1011" s="38"/>
      <c r="BY1011" s="38"/>
      <c r="BZ1011" s="38"/>
      <c r="CA1011" s="38"/>
      <c r="CB1011" s="38"/>
      <c r="CC1011" s="38"/>
      <c r="CD1011" s="38"/>
      <c r="CE1011" s="38"/>
      <c r="CF1011" s="38"/>
      <c r="CG1011" s="38"/>
      <c r="CH1011" s="38"/>
      <c r="CI1011" s="38"/>
      <c r="CJ1011" s="38"/>
      <c r="CK1011" s="38"/>
      <c r="CL1011" s="38"/>
      <c r="CM1011" s="38"/>
      <c r="CN1011" s="38"/>
      <c r="CO1011" s="38"/>
      <c r="CP1011" s="38"/>
      <c r="CQ1011" s="38"/>
      <c r="CR1011" s="38"/>
      <c r="CS1011" s="38"/>
      <c r="CT1011" s="38"/>
      <c r="CU1011" s="38"/>
      <c r="CV1011" s="38"/>
      <c r="CW1011" s="38"/>
      <c r="CX1011" s="38"/>
      <c r="CY1011" s="38"/>
      <c r="CZ1011" s="38"/>
      <c r="DA1011" s="38"/>
      <c r="DB1011" s="38"/>
      <c r="DC1011" s="38"/>
      <c r="DD1011" s="38"/>
      <c r="DE1011" s="38"/>
      <c r="DF1011" s="38"/>
      <c r="DG1011" s="38"/>
      <c r="DH1011" s="38"/>
      <c r="DI1011" s="38"/>
      <c r="DJ1011" s="38"/>
      <c r="DK1011" s="38"/>
      <c r="DL1011" s="38"/>
      <c r="DM1011" s="38"/>
      <c r="DN1011" s="38"/>
      <c r="DO1011" s="38"/>
      <c r="DP1011" s="38"/>
      <c r="DQ1011" s="38"/>
      <c r="DR1011" s="38"/>
      <c r="DS1011" s="38"/>
      <c r="DT1011" s="38"/>
      <c r="DU1011" s="38"/>
      <c r="DV1011" s="38"/>
      <c r="DW1011" s="38"/>
      <c r="DX1011" s="38"/>
      <c r="DY1011" s="38"/>
      <c r="DZ1011" s="38"/>
      <c r="EA1011" s="38"/>
      <c r="EB1011" s="38"/>
      <c r="EC1011" s="38"/>
      <c r="ED1011" s="38"/>
      <c r="EE1011" s="38"/>
      <c r="EF1011" s="38"/>
      <c r="EG1011" s="38"/>
      <c r="EH1011" s="38"/>
      <c r="EI1011" s="38"/>
      <c r="EJ1011" s="38"/>
      <c r="EK1011" s="38"/>
      <c r="EL1011" s="38"/>
      <c r="EM1011" s="38"/>
      <c r="EN1011" s="38"/>
      <c r="EO1011" s="38"/>
      <c r="EP1011" s="38"/>
      <c r="EQ1011" s="38"/>
      <c r="ER1011" s="38"/>
      <c r="ES1011" s="38"/>
      <c r="ET1011" s="38"/>
      <c r="EU1011" s="38"/>
      <c r="EV1011" s="38"/>
      <c r="EW1011" s="38"/>
      <c r="EX1011" s="38"/>
      <c r="EY1011" s="38"/>
      <c r="EZ1011" s="38"/>
    </row>
    <row r="1012" spans="1:156" ht="20.100000000000001" customHeight="1" x14ac:dyDescent="0.25">
      <c r="A1012" s="43"/>
      <c r="B1012" s="54"/>
      <c r="C1012" s="55"/>
      <c r="D1012" s="43"/>
      <c r="E1012" s="43"/>
      <c r="F1012" s="43"/>
      <c r="G1012" s="43"/>
      <c r="H1012" s="43"/>
      <c r="I1012" s="56"/>
      <c r="J1012" s="38"/>
      <c r="L1012" s="41"/>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c r="BA1012" s="38"/>
      <c r="BB1012" s="38"/>
      <c r="BC1012" s="38"/>
      <c r="BD1012" s="38"/>
      <c r="BE1012" s="38"/>
      <c r="BF1012" s="38"/>
      <c r="BG1012" s="38"/>
      <c r="BH1012" s="38"/>
      <c r="BI1012" s="38"/>
      <c r="BJ1012" s="38"/>
      <c r="BK1012" s="38"/>
      <c r="BL1012" s="38"/>
      <c r="BM1012" s="38"/>
      <c r="BN1012" s="38"/>
      <c r="BO1012" s="38"/>
      <c r="BP1012" s="38"/>
      <c r="BQ1012" s="38"/>
      <c r="BR1012" s="38"/>
      <c r="BS1012" s="38"/>
      <c r="BT1012" s="38"/>
      <c r="BU1012" s="38"/>
      <c r="BV1012" s="38"/>
      <c r="BW1012" s="38"/>
      <c r="BX1012" s="38"/>
      <c r="BY1012" s="38"/>
      <c r="BZ1012" s="38"/>
      <c r="CA1012" s="38"/>
      <c r="CB1012" s="38"/>
      <c r="CC1012" s="38"/>
      <c r="CD1012" s="38"/>
      <c r="CE1012" s="38"/>
      <c r="CF1012" s="38"/>
      <c r="CG1012" s="38"/>
      <c r="CH1012" s="38"/>
      <c r="CI1012" s="38"/>
      <c r="CJ1012" s="38"/>
      <c r="CK1012" s="38"/>
      <c r="CL1012" s="38"/>
      <c r="CM1012" s="38"/>
      <c r="CN1012" s="38"/>
      <c r="CO1012" s="38"/>
      <c r="CP1012" s="38"/>
      <c r="CQ1012" s="38"/>
      <c r="CR1012" s="38"/>
      <c r="CS1012" s="38"/>
      <c r="CT1012" s="38"/>
      <c r="CU1012" s="38"/>
      <c r="CV1012" s="38"/>
      <c r="CW1012" s="38"/>
      <c r="CX1012" s="38"/>
      <c r="CY1012" s="38"/>
      <c r="CZ1012" s="38"/>
      <c r="DA1012" s="38"/>
      <c r="DB1012" s="38"/>
      <c r="DC1012" s="38"/>
      <c r="DD1012" s="38"/>
      <c r="DE1012" s="38"/>
      <c r="DF1012" s="38"/>
      <c r="DG1012" s="38"/>
      <c r="DH1012" s="38"/>
      <c r="DI1012" s="38"/>
      <c r="DJ1012" s="38"/>
      <c r="DK1012" s="38"/>
      <c r="DL1012" s="38"/>
      <c r="DM1012" s="38"/>
      <c r="DN1012" s="38"/>
      <c r="DO1012" s="38"/>
      <c r="DP1012" s="38"/>
      <c r="DQ1012" s="38"/>
      <c r="DR1012" s="38"/>
      <c r="DS1012" s="38"/>
      <c r="DT1012" s="38"/>
      <c r="DU1012" s="38"/>
      <c r="DV1012" s="38"/>
      <c r="DW1012" s="38"/>
      <c r="DX1012" s="38"/>
      <c r="DY1012" s="38"/>
      <c r="DZ1012" s="38"/>
      <c r="EA1012" s="38"/>
      <c r="EB1012" s="38"/>
      <c r="EC1012" s="38"/>
      <c r="ED1012" s="38"/>
      <c r="EE1012" s="38"/>
      <c r="EF1012" s="38"/>
      <c r="EG1012" s="38"/>
      <c r="EH1012" s="38"/>
      <c r="EI1012" s="38"/>
      <c r="EJ1012" s="38"/>
      <c r="EK1012" s="38"/>
      <c r="EL1012" s="38"/>
      <c r="EM1012" s="38"/>
      <c r="EN1012" s="38"/>
      <c r="EO1012" s="38"/>
      <c r="EP1012" s="38"/>
      <c r="EQ1012" s="38"/>
      <c r="ER1012" s="38"/>
      <c r="ES1012" s="38"/>
      <c r="ET1012" s="38"/>
      <c r="EU1012" s="38"/>
      <c r="EV1012" s="38"/>
      <c r="EW1012" s="38"/>
      <c r="EX1012" s="38"/>
      <c r="EY1012" s="38"/>
      <c r="EZ1012" s="38"/>
    </row>
    <row r="1023" spans="1:156" ht="20.100000000000001" customHeight="1" x14ac:dyDescent="0.25">
      <c r="I1023" s="38"/>
      <c r="J1023" s="38"/>
    </row>
    <row r="1024" spans="1:156" ht="20.100000000000001" customHeight="1" x14ac:dyDescent="0.25">
      <c r="E1024" s="38"/>
      <c r="F1024" s="38"/>
      <c r="G1024" s="38"/>
      <c r="H1024" s="38"/>
      <c r="I1024" s="38"/>
      <c r="J1024" s="38"/>
    </row>
    <row r="1025" spans="5:10" ht="20.100000000000001" customHeight="1" x14ac:dyDescent="0.25">
      <c r="E1025" s="38"/>
      <c r="F1025" s="38"/>
      <c r="G1025" s="38"/>
      <c r="H1025" s="38"/>
      <c r="I1025" s="38"/>
      <c r="J1025" s="38"/>
    </row>
    <row r="1026" spans="5:10" ht="20.100000000000001" customHeight="1" x14ac:dyDescent="0.25">
      <c r="E1026" s="38"/>
      <c r="F1026" s="38"/>
      <c r="G1026" s="38"/>
      <c r="H1026" s="38"/>
      <c r="I1026" s="38"/>
      <c r="J1026" s="38"/>
    </row>
    <row r="1027" spans="5:10" ht="20.100000000000001" customHeight="1" x14ac:dyDescent="0.25">
      <c r="E1027" s="56"/>
      <c r="F1027" s="56"/>
      <c r="G1027" s="56"/>
      <c r="H1027" s="56"/>
      <c r="I1027" s="56"/>
      <c r="J1027" s="38"/>
    </row>
    <row r="1028" spans="5:10" ht="20.100000000000001" customHeight="1" x14ac:dyDescent="0.25">
      <c r="E1028" s="56"/>
      <c r="F1028" s="56"/>
      <c r="G1028" s="56"/>
      <c r="H1028" s="56"/>
      <c r="I1028" s="56"/>
      <c r="J1028" s="38"/>
    </row>
  </sheetData>
  <sheetProtection algorithmName="SHA-512" hashValue="9lJlTYn8piICGbP69IFnP0B/2eQm4QISvVBLxAzd5JmgTvxr9gQDDTpPPG0yC93DGxvy2C6gVZvwd7Xj7zqHkg==" saltValue="FPKu9/XbrCL8hqUEF1gwIQ==" spinCount="100000" sheet="1" objects="1" scenarios="1" selectLockedCells="1"/>
  <mergeCells count="3">
    <mergeCell ref="C6:F6"/>
    <mergeCell ref="G1:I1"/>
    <mergeCell ref="B2:I5"/>
  </mergeCells>
  <dataValidations count="2">
    <dataValidation type="list" allowBlank="1" showInputMessage="1" showErrorMessage="1" sqref="G8">
      <formula1>$M$25:$M$66</formula1>
    </dataValidation>
    <dataValidation type="list" allowBlank="1" showInputMessage="1" showErrorMessage="1" sqref="G7">
      <formula1>$M$25:$M$66</formula1>
    </dataValidation>
  </dataValidations>
  <hyperlinks>
    <hyperlink ref="G1" r:id="rId1"/>
  </hyperlinks>
  <pageMargins left="0.7" right="0.7" top="0.75" bottom="0.75" header="0.3" footer="0.3"/>
  <pageSetup paperSize="9" scale="90"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Handleiding Speedfinder©</vt:lpstr>
      <vt:lpstr>Speedfinder©</vt:lpstr>
    </vt:vector>
  </TitlesOfParts>
  <Company>Speedpedelec-Evolutie.nl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Speedfinder©</dc:title>
  <dc:subject>Vind je speedpedelec</dc:subject>
  <dc:creator>Jos Aerts</dc:creator>
  <cp:keywords>Speedpedelec vinden</cp:keywords>
  <dc:description>De SPEEDFINDER© is een product van Speedpedelec-Evolutie, zie onze Disclaimer</dc:description>
  <cp:lastModifiedBy>Jos Aerts</cp:lastModifiedBy>
  <cp:lastPrinted>2021-04-27T18:43:17Z</cp:lastPrinted>
  <dcterms:created xsi:type="dcterms:W3CDTF">2021-04-13T18:45:50Z</dcterms:created>
  <dcterms:modified xsi:type="dcterms:W3CDTF">2021-06-01T14:51:02Z</dcterms:modified>
</cp:coreProperties>
</file>